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440\CR 38\2017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TRANSMETRO" sheetId="4690" state="hidden" r:id="rId5"/>
    <sheet name="G-Totales" sheetId="4681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'G-Totales'!$A$1:$U$58</definedName>
    <definedName name="_xlnm.Print_Area" localSheetId="4">TRANSMETRO!$A$1:$U$58</definedName>
  </definedNames>
  <calcPr calcId="152511"/>
</workbook>
</file>

<file path=xl/calcChain.xml><?xml version="1.0" encoding="utf-8"?>
<calcChain xmlns="http://schemas.openxmlformats.org/spreadsheetml/2006/main">
  <c r="I11" i="4681" l="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C10" i="4681"/>
  <c r="D10" i="4681"/>
  <c r="E10" i="4681"/>
  <c r="B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F13" i="4681" l="1"/>
  <c r="F12" i="4681"/>
  <c r="M10" i="4681"/>
  <c r="M13" i="4681"/>
  <c r="F11" i="4681"/>
  <c r="F10" i="4681"/>
  <c r="M12" i="4681"/>
  <c r="M11" i="4681"/>
  <c r="G13" i="4681" l="1"/>
  <c r="N13" i="4681"/>
  <c r="F22" i="4678"/>
  <c r="F21" i="4678"/>
  <c r="F20" i="4678"/>
  <c r="F19" i="4678"/>
  <c r="F18" i="4678"/>
  <c r="F17" i="4678"/>
  <c r="F16" i="4678"/>
  <c r="F15" i="4678"/>
  <c r="F14" i="4678"/>
  <c r="F13" i="4678"/>
  <c r="F12" i="4678"/>
  <c r="F11" i="4678"/>
  <c r="C13" i="4688" s="1"/>
  <c r="F10" i="4678"/>
  <c r="B13" i="4688" s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S6" i="4686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D13" i="4688"/>
  <c r="E13" i="4688"/>
  <c r="F13" i="4688"/>
  <c r="G13" i="4688"/>
  <c r="H13" i="4688"/>
  <c r="I13" i="4688"/>
  <c r="J13" i="4688"/>
  <c r="K13" i="4688"/>
  <c r="M13" i="4688"/>
  <c r="N13" i="4688"/>
  <c r="O13" i="468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33" i="4689" l="1"/>
  <c r="Z25" i="4688" s="1"/>
  <c r="J14" i="4689"/>
  <c r="J26" i="4689"/>
  <c r="J30" i="4689"/>
  <c r="J25" i="4688" s="1"/>
  <c r="J32" i="4689"/>
  <c r="U25" i="4688" s="1"/>
  <c r="J36" i="4689"/>
  <c r="AO25" i="4688" s="1"/>
  <c r="G14" i="4690"/>
  <c r="N19" i="4690"/>
  <c r="N17" i="4690"/>
  <c r="U21" i="4690"/>
  <c r="U19" i="4690"/>
  <c r="U17" i="4690"/>
  <c r="U15" i="4690"/>
  <c r="U13" i="4690"/>
  <c r="N18" i="4690"/>
  <c r="N20" i="4690"/>
  <c r="N21" i="4690"/>
  <c r="N14" i="4690"/>
  <c r="N16" i="4690"/>
  <c r="N15" i="4690"/>
  <c r="N12" i="4690"/>
  <c r="G15" i="4690"/>
  <c r="G17" i="4690"/>
  <c r="G18" i="4690"/>
  <c r="G16" i="4690"/>
  <c r="G13" i="4690"/>
  <c r="U14" i="4690"/>
  <c r="U16" i="4690"/>
  <c r="U18" i="4690"/>
  <c r="U20" i="4690"/>
  <c r="N22" i="4690"/>
  <c r="G19" i="4690"/>
  <c r="G23" i="4690" s="1"/>
  <c r="N13" i="4690"/>
  <c r="N10" i="4690"/>
  <c r="N11" i="4690"/>
  <c r="J23" i="4689"/>
  <c r="J24" i="4689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K20" i="4688"/>
  <c r="AF20" i="4688"/>
  <c r="J27" i="4689"/>
  <c r="P20" i="4688"/>
  <c r="Z20" i="4688"/>
  <c r="U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G13" i="4684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U20" i="4677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N12" i="4681" s="1"/>
  <c r="F20" i="4681"/>
  <c r="F18" i="4681"/>
  <c r="F16" i="4681"/>
  <c r="F14" i="4681"/>
  <c r="M14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P22" i="4688" s="1"/>
  <c r="BU12" i="4688"/>
  <c r="AD16" i="4688"/>
  <c r="AU12" i="4688"/>
  <c r="B16" i="4688"/>
  <c r="BE12" i="4688"/>
  <c r="M16" i="4688"/>
  <c r="BE19" i="4688"/>
  <c r="M31" i="4688"/>
  <c r="AU18" i="4688"/>
  <c r="B21" i="4688"/>
  <c r="AU19" i="4688"/>
  <c r="B31" i="4688"/>
  <c r="BU19" i="4688"/>
  <c r="AD31" i="4688"/>
  <c r="AU20" i="4688"/>
  <c r="B26" i="4688"/>
  <c r="BE18" i="4688"/>
  <c r="M21" i="4688"/>
  <c r="BU18" i="4688"/>
  <c r="AD21" i="4688"/>
  <c r="BE20" i="4688"/>
  <c r="M26" i="4688"/>
  <c r="BU20" i="4688"/>
  <c r="AD26" i="4688"/>
  <c r="N11" i="4681"/>
  <c r="N10" i="4681"/>
  <c r="U23" i="4690"/>
  <c r="N23" i="4690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23" i="4677"/>
  <c r="U23" i="4686"/>
  <c r="U13" i="4681"/>
  <c r="N16" i="4681"/>
  <c r="N23" i="4686"/>
  <c r="G23" i="4686"/>
  <c r="U20" i="4681"/>
  <c r="N23" i="4684"/>
  <c r="G14" i="4681"/>
  <c r="G23" i="4684"/>
  <c r="N22" i="4681"/>
  <c r="N23" i="4678"/>
  <c r="G18" i="4681"/>
  <c r="G23" i="4678"/>
  <c r="U16" i="4681"/>
  <c r="N18" i="4681"/>
  <c r="N15" i="4681"/>
  <c r="U17" i="4681"/>
  <c r="U21" i="4681"/>
  <c r="G16" i="4681"/>
  <c r="U14" i="4681"/>
  <c r="U18" i="4681"/>
  <c r="G17" i="4681"/>
  <c r="G19" i="4681"/>
  <c r="U15" i="4681"/>
  <c r="U19" i="4681"/>
  <c r="N21" i="4681"/>
  <c r="G15" i="4681"/>
  <c r="N19" i="4681"/>
  <c r="N17" i="4681"/>
  <c r="N14" i="4681"/>
  <c r="N20" i="4681"/>
  <c r="AK26" i="4688" l="1"/>
  <c r="AO26" i="4688"/>
  <c r="AF26" i="4688"/>
  <c r="Z26" i="4688"/>
  <c r="P26" i="4688"/>
  <c r="U26" i="4688"/>
  <c r="AK21" i="4688"/>
  <c r="AO21" i="4688"/>
  <c r="AF21" i="4688"/>
  <c r="Z21" i="4688"/>
  <c r="U21" i="4688"/>
  <c r="P21" i="4688"/>
  <c r="G26" i="4688"/>
  <c r="D26" i="4688"/>
  <c r="J26" i="4688"/>
  <c r="AK31" i="4688"/>
  <c r="AO31" i="4688"/>
  <c r="AF31" i="4688"/>
  <c r="G31" i="4688"/>
  <c r="D31" i="4688"/>
  <c r="J31" i="4688"/>
  <c r="J21" i="4688"/>
  <c r="G21" i="4688"/>
  <c r="D21" i="4688"/>
  <c r="Z31" i="4688"/>
  <c r="P31" i="4688"/>
  <c r="U31" i="4688"/>
  <c r="Z16" i="4688"/>
  <c r="P16" i="4688"/>
  <c r="U16" i="4688"/>
  <c r="G16" i="4688"/>
  <c r="D16" i="4688"/>
  <c r="J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<sst xmlns="http://schemas.openxmlformats.org/spreadsheetml/2006/main" count="912" uniqueCount="158">
  <si>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</si>
  <si>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</si>
  <si>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</si>
  <si>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</si>
  <si>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</si>
  <si>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</si>
  <si>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</si>
  <si>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</si>
  <si>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</si>
  <si>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</si>
  <si>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</si>
  <si>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</si>
  <si>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</si>
  <si>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</si>
  <si>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</si>
  <si>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</si>
  <si>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</si>
  <si>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</si>
  <si>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</si>
  <si>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</si>
  <si>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</si>
  <si>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</si>
  <si>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</si>
  <si>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</si>
  <si>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</si>
  <si>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</si>
  <si>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</si>
  <si>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</si>
  <si>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</si>
  <si>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</si>
  <si>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</si>
  <si>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</si>
  <si>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</si>
  <si>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</si>
  <si>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</si>
  <si>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</si>
  <si>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</si>
  <si>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</si>
  <si>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</si>
  <si>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</si>
  <si>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</si>
  <si>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</si>
  <si>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</si>
  <si>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</si>
  <si>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</si>
  <si>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</si>
  <si>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</si>
  <si>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</si>
  <si>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</si>
  <si>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</si>
  <si>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</si>
  <si>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</si>
  <si>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</si>
  <si>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</si>
  <si>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</si>
  <si>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</si>
  <si>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</si>
  <si>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</si>
  <si>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</si>
  <si>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</si>
  <si>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</si>
  <si>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</si>
  <si>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</si>
  <si>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</si>
  <si>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</si>
  <si>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</si>
  <si>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</si>
  <si>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</si>
  <si>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</si>
  <si>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</si>
  <si>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</si>
  <si>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</si>
  <si>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</si>
  <si>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</si>
  <si>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</si>
  <si>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</si>
  <si>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</si>
  <si>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</si>
  <si>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</si>
  <si>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</si>
  <si>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</si>
  <si>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</si>
  <si>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</si>
  <si>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</si>
  <si>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</si>
  <si>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</si>
  <si>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</si>
  <si>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</si>
  <si>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</si>
  <si>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</si>
  <si>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</si>
  <si>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</si>
  <si>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</si>
  <si>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</si>
  <si>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</si>
  <si>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</si>
  <si>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</si>
  <si>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</si>
  <si>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</si>
  <si>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</si>
  <si>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</si>
  <si>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</si>
  <si>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</si>
  <si>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</si>
  <si>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</si>
  <si>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</si>
  <si>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</si>
  <si>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</si>
  <si>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</si>
  <si>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</si>
  <si>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</si>
  <si>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</si>
  <si>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</si>
  <si>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</si>
  <si>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</si>
  <si>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</si>
  <si>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</si>
  <si>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</si>
  <si>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</si>
  <si>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</si>
  <si>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</si>
  <si>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</si>
  <si>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</si>
  <si>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</si>
  <si>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</si>
  <si>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</si>
  <si>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</si>
  <si>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</si>
  <si>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</si>
  <si>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</si>
  <si>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</si>
  <si>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</si>
  <si>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</si>
  <si>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</si>
  <si>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</si>
  <si>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</si>
  <si>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</si>
  <si>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</si>
  <si>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</si>
  <si>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</si>
  <si>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</si>
  <si>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</si>
  <si>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</si>
  <si>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</si>
  <si>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</si>
  <si>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</si>
  <si>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</si>
  <si>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</si>
  <si>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</si>
  <si>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38</t>
  </si>
  <si>
    <t>GEOVANNIS GONZALEZ</t>
  </si>
  <si>
    <t>ADOLFREDO FLOREZ</t>
  </si>
  <si>
    <t>JULIO VASQUEZ</t>
  </si>
  <si>
    <t>TRNASMETRO 1-2</t>
  </si>
  <si>
    <t>TRANSMETRO</t>
  </si>
  <si>
    <t>IVAN FONSECA</t>
  </si>
  <si>
    <t xml:space="preserve">VOL MAX </t>
  </si>
  <si>
    <t xml:space="preserve">JULIO VAZQUEZ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</si>
</sst>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3" fillId="0" borderId="4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252</c:v>
                </c:pt>
                <c:pt idx="1">
                  <c:v>273.5</c:v>
                </c:pt>
                <c:pt idx="2">
                  <c:v>239</c:v>
                </c:pt>
                <c:pt idx="3">
                  <c:v>235</c:v>
                </c:pt>
                <c:pt idx="4">
                  <c:v>241.5</c:v>
                </c:pt>
                <c:pt idx="5">
                  <c:v>270.5</c:v>
                </c:pt>
                <c:pt idx="6">
                  <c:v>245.5</c:v>
                </c:pt>
                <c:pt idx="7">
                  <c:v>239.5</c:v>
                </c:pt>
                <c:pt idx="8">
                  <c:v>250</c:v>
                </c:pt>
                <c:pt idx="9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887440"/>
        <c:axId val="192887832"/>
      </c:barChart>
      <c:catAx>
        <c:axId val="19288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87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87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8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213</c:v>
                </c:pt>
                <c:pt idx="1">
                  <c:v>237.5</c:v>
                </c:pt>
                <c:pt idx="2">
                  <c:v>213.5</c:v>
                </c:pt>
                <c:pt idx="3">
                  <c:v>262.5</c:v>
                </c:pt>
                <c:pt idx="4">
                  <c:v>224.5</c:v>
                </c:pt>
                <c:pt idx="5">
                  <c:v>248</c:v>
                </c:pt>
                <c:pt idx="6">
                  <c:v>219</c:v>
                </c:pt>
                <c:pt idx="7">
                  <c:v>257</c:v>
                </c:pt>
                <c:pt idx="8">
                  <c:v>209</c:v>
                </c:pt>
                <c:pt idx="9">
                  <c:v>220.5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188160"/>
        <c:axId val="198188552"/>
      </c:barChart>
      <c:catAx>
        <c:axId val="19818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18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18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18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291</c:v>
                </c:pt>
                <c:pt idx="1">
                  <c:v>319.5</c:v>
                </c:pt>
                <c:pt idx="2">
                  <c:v>282</c:v>
                </c:pt>
                <c:pt idx="3">
                  <c:v>244.5</c:v>
                </c:pt>
                <c:pt idx="4">
                  <c:v>289.5</c:v>
                </c:pt>
                <c:pt idx="5">
                  <c:v>268</c:v>
                </c:pt>
                <c:pt idx="6">
                  <c:v>286</c:v>
                </c:pt>
                <c:pt idx="7">
                  <c:v>282.5</c:v>
                </c:pt>
                <c:pt idx="8">
                  <c:v>294.5</c:v>
                </c:pt>
                <c:pt idx="9">
                  <c:v>319</c:v>
                </c:pt>
                <c:pt idx="10">
                  <c:v>298</c:v>
                </c:pt>
                <c:pt idx="11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189336"/>
        <c:axId val="198189728"/>
      </c:barChart>
      <c:catAx>
        <c:axId val="19818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18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18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18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255.5</c:v>
                </c:pt>
                <c:pt idx="1">
                  <c:v>244</c:v>
                </c:pt>
                <c:pt idx="2">
                  <c:v>237</c:v>
                </c:pt>
                <c:pt idx="3">
                  <c:v>277.5</c:v>
                </c:pt>
                <c:pt idx="4">
                  <c:v>251.5</c:v>
                </c:pt>
                <c:pt idx="5">
                  <c:v>282</c:v>
                </c:pt>
                <c:pt idx="6">
                  <c:v>306</c:v>
                </c:pt>
                <c:pt idx="7">
                  <c:v>246.5</c:v>
                </c:pt>
                <c:pt idx="8">
                  <c:v>240.5</c:v>
                </c:pt>
                <c:pt idx="9">
                  <c:v>222</c:v>
                </c:pt>
                <c:pt idx="10">
                  <c:v>227.5</c:v>
                </c:pt>
                <c:pt idx="11">
                  <c:v>275</c:v>
                </c:pt>
                <c:pt idx="12">
                  <c:v>263</c:v>
                </c:pt>
                <c:pt idx="13">
                  <c:v>226.5</c:v>
                </c:pt>
                <c:pt idx="14">
                  <c:v>273.5</c:v>
                </c:pt>
                <c:pt idx="15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190512"/>
        <c:axId val="198635200"/>
      </c:barChart>
      <c:catAx>
        <c:axId val="19819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63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3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19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TRANSMETRO!$F$10:$F$19</c:f>
              <c:numCache>
                <c:formatCode>0</c:formatCode>
                <c:ptCount val="10"/>
                <c:pt idx="0">
                  <c:v>22</c:v>
                </c:pt>
                <c:pt idx="1">
                  <c:v>26</c:v>
                </c:pt>
                <c:pt idx="2">
                  <c:v>33</c:v>
                </c:pt>
                <c:pt idx="3">
                  <c:v>24.5</c:v>
                </c:pt>
                <c:pt idx="4">
                  <c:v>28</c:v>
                </c:pt>
                <c:pt idx="5">
                  <c:v>19.5</c:v>
                </c:pt>
                <c:pt idx="6">
                  <c:v>16</c:v>
                </c:pt>
                <c:pt idx="7">
                  <c:v>13</c:v>
                </c:pt>
                <c:pt idx="8">
                  <c:v>9.5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635984"/>
        <c:axId val="198636376"/>
      </c:barChart>
      <c:catAx>
        <c:axId val="19863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636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36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63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TRANSMETRO!$T$10:$T$21</c:f>
              <c:numCache>
                <c:formatCode>0</c:formatCode>
                <c:ptCount val="12"/>
                <c:pt idx="0">
                  <c:v>11.5</c:v>
                </c:pt>
                <c:pt idx="1">
                  <c:v>15.5</c:v>
                </c:pt>
                <c:pt idx="2">
                  <c:v>20</c:v>
                </c:pt>
                <c:pt idx="3">
                  <c:v>23</c:v>
                </c:pt>
                <c:pt idx="4">
                  <c:v>24.5</c:v>
                </c:pt>
                <c:pt idx="5">
                  <c:v>36</c:v>
                </c:pt>
                <c:pt idx="6">
                  <c:v>27.5</c:v>
                </c:pt>
                <c:pt idx="7">
                  <c:v>18.5</c:v>
                </c:pt>
                <c:pt idx="8">
                  <c:v>27</c:v>
                </c:pt>
                <c:pt idx="9">
                  <c:v>19.5</c:v>
                </c:pt>
                <c:pt idx="10">
                  <c:v>43</c:v>
                </c:pt>
                <c:pt idx="11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637160"/>
        <c:axId val="198637552"/>
      </c:barChart>
      <c:catAx>
        <c:axId val="198637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63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3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637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(TRANSMETRO!$F$20:$F$22,TRANSMETRO!$M$10:$M$22)</c:f>
              <c:numCache>
                <c:formatCode>0</c:formatCode>
                <c:ptCount val="16"/>
                <c:pt idx="0">
                  <c:v>8.5</c:v>
                </c:pt>
                <c:pt idx="1">
                  <c:v>4</c:v>
                </c:pt>
                <c:pt idx="2">
                  <c:v>16.5</c:v>
                </c:pt>
                <c:pt idx="3">
                  <c:v>8</c:v>
                </c:pt>
                <c:pt idx="4">
                  <c:v>11.5</c:v>
                </c:pt>
                <c:pt idx="5">
                  <c:v>10</c:v>
                </c:pt>
                <c:pt idx="6">
                  <c:v>11.5</c:v>
                </c:pt>
                <c:pt idx="7">
                  <c:v>8</c:v>
                </c:pt>
                <c:pt idx="8">
                  <c:v>10</c:v>
                </c:pt>
                <c:pt idx="9">
                  <c:v>12.5</c:v>
                </c:pt>
                <c:pt idx="10">
                  <c:v>10</c:v>
                </c:pt>
                <c:pt idx="11">
                  <c:v>12</c:v>
                </c:pt>
                <c:pt idx="12">
                  <c:v>9</c:v>
                </c:pt>
                <c:pt idx="13">
                  <c:v>9.5</c:v>
                </c:pt>
                <c:pt idx="14">
                  <c:v>10.5</c:v>
                </c:pt>
                <c:pt idx="15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638336"/>
        <c:axId val="198638728"/>
      </c:barChart>
      <c:catAx>
        <c:axId val="198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63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3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63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964</c:v>
                </c:pt>
                <c:pt idx="1">
                  <c:v>1045</c:v>
                </c:pt>
                <c:pt idx="2">
                  <c:v>1006.5</c:v>
                </c:pt>
                <c:pt idx="3">
                  <c:v>1029.5</c:v>
                </c:pt>
                <c:pt idx="4">
                  <c:v>999</c:v>
                </c:pt>
                <c:pt idx="5">
                  <c:v>1054.5</c:v>
                </c:pt>
                <c:pt idx="6">
                  <c:v>951.5</c:v>
                </c:pt>
                <c:pt idx="7">
                  <c:v>1017.5</c:v>
                </c:pt>
                <c:pt idx="8">
                  <c:v>944.5</c:v>
                </c:pt>
                <c:pt idx="9">
                  <c:v>1014.5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373440"/>
        <c:axId val="198373832"/>
      </c:barChart>
      <c:catAx>
        <c:axId val="19837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373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7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37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291</c:v>
                </c:pt>
                <c:pt idx="1">
                  <c:v>319.5</c:v>
                </c:pt>
                <c:pt idx="2">
                  <c:v>282</c:v>
                </c:pt>
                <c:pt idx="3">
                  <c:v>244.5</c:v>
                </c:pt>
                <c:pt idx="4">
                  <c:v>289.5</c:v>
                </c:pt>
                <c:pt idx="5">
                  <c:v>268</c:v>
                </c:pt>
                <c:pt idx="6">
                  <c:v>286</c:v>
                </c:pt>
                <c:pt idx="7">
                  <c:v>282.5</c:v>
                </c:pt>
                <c:pt idx="8">
                  <c:v>294.5</c:v>
                </c:pt>
                <c:pt idx="9">
                  <c:v>319</c:v>
                </c:pt>
                <c:pt idx="10">
                  <c:v>309.5</c:v>
                </c:pt>
                <c:pt idx="11">
                  <c:v>293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374616"/>
        <c:axId val="198375008"/>
      </c:barChart>
      <c:catAx>
        <c:axId val="19837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37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7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37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982</c:v>
                </c:pt>
                <c:pt idx="1">
                  <c:v>940.5</c:v>
                </c:pt>
                <c:pt idx="2">
                  <c:v>992.5</c:v>
                </c:pt>
                <c:pt idx="3">
                  <c:v>978</c:v>
                </c:pt>
                <c:pt idx="4">
                  <c:v>1013</c:v>
                </c:pt>
                <c:pt idx="5">
                  <c:v>951</c:v>
                </c:pt>
                <c:pt idx="6">
                  <c:v>959</c:v>
                </c:pt>
                <c:pt idx="7">
                  <c:v>839</c:v>
                </c:pt>
                <c:pt idx="8">
                  <c:v>886.5</c:v>
                </c:pt>
                <c:pt idx="9">
                  <c:v>840.5</c:v>
                </c:pt>
                <c:pt idx="10">
                  <c:v>892.5</c:v>
                </c:pt>
                <c:pt idx="11">
                  <c:v>964</c:v>
                </c:pt>
                <c:pt idx="12">
                  <c:v>1061.5</c:v>
                </c:pt>
                <c:pt idx="13">
                  <c:v>965</c:v>
                </c:pt>
                <c:pt idx="14">
                  <c:v>1073</c:v>
                </c:pt>
                <c:pt idx="15">
                  <c:v>994.5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375792"/>
        <c:axId val="198376184"/>
      </c:barChart>
      <c:catAx>
        <c:axId val="19837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376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76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37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999.5</c:v>
                </c:pt>
                <c:pt idx="4">
                  <c:v>989</c:v>
                </c:pt>
                <c:pt idx="5">
                  <c:v>986</c:v>
                </c:pt>
                <c:pt idx="6">
                  <c:v>992.5</c:v>
                </c:pt>
                <c:pt idx="7">
                  <c:v>997</c:v>
                </c:pt>
                <c:pt idx="8">
                  <c:v>1005.5</c:v>
                </c:pt>
                <c:pt idx="9">
                  <c:v>997.5</c:v>
                </c:pt>
                <c:pt idx="13">
                  <c:v>976.5</c:v>
                </c:pt>
                <c:pt idx="14">
                  <c:v>1017</c:v>
                </c:pt>
                <c:pt idx="15">
                  <c:v>1061</c:v>
                </c:pt>
                <c:pt idx="16">
                  <c:v>1036.5</c:v>
                </c:pt>
                <c:pt idx="17">
                  <c:v>1067</c:v>
                </c:pt>
                <c:pt idx="18">
                  <c:v>1045.5</c:v>
                </c:pt>
                <c:pt idx="19">
                  <c:v>982</c:v>
                </c:pt>
                <c:pt idx="20">
                  <c:v>927.5</c:v>
                </c:pt>
                <c:pt idx="21">
                  <c:v>880.5</c:v>
                </c:pt>
                <c:pt idx="22">
                  <c:v>890</c:v>
                </c:pt>
                <c:pt idx="23">
                  <c:v>871</c:v>
                </c:pt>
                <c:pt idx="24">
                  <c:v>898</c:v>
                </c:pt>
                <c:pt idx="25">
                  <c:v>926.5</c:v>
                </c:pt>
                <c:pt idx="29">
                  <c:v>1006</c:v>
                </c:pt>
                <c:pt idx="30">
                  <c:v>1048.5</c:v>
                </c:pt>
                <c:pt idx="31">
                  <c:v>1203</c:v>
                </c:pt>
                <c:pt idx="32">
                  <c:v>1182</c:v>
                </c:pt>
                <c:pt idx="33">
                  <c:v>1309.5</c:v>
                </c:pt>
                <c:pt idx="34">
                  <c:v>1360.5</c:v>
                </c:pt>
                <c:pt idx="35">
                  <c:v>1340</c:v>
                </c:pt>
                <c:pt idx="36">
                  <c:v>1376</c:v>
                </c:pt>
                <c:pt idx="37">
                  <c:v>1414.5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1387</c:v>
                </c:pt>
                <c:pt idx="4">
                  <c:v>1410.5</c:v>
                </c:pt>
                <c:pt idx="5">
                  <c:v>1348</c:v>
                </c:pt>
                <c:pt idx="6">
                  <c:v>1276.5</c:v>
                </c:pt>
                <c:pt idx="7">
                  <c:v>1281</c:v>
                </c:pt>
                <c:pt idx="8">
                  <c:v>1198.5</c:v>
                </c:pt>
                <c:pt idx="9">
                  <c:v>1224.5</c:v>
                </c:pt>
                <c:pt idx="13">
                  <c:v>1197.5</c:v>
                </c:pt>
                <c:pt idx="14">
                  <c:v>1150.5</c:v>
                </c:pt>
                <c:pt idx="15">
                  <c:v>1122.5</c:v>
                </c:pt>
                <c:pt idx="16">
                  <c:v>1034.5</c:v>
                </c:pt>
                <c:pt idx="17">
                  <c:v>971</c:v>
                </c:pt>
                <c:pt idx="18">
                  <c:v>921.5</c:v>
                </c:pt>
                <c:pt idx="19">
                  <c:v>915.5</c:v>
                </c:pt>
                <c:pt idx="20">
                  <c:v>1032.5</c:v>
                </c:pt>
                <c:pt idx="21">
                  <c:v>1182</c:v>
                </c:pt>
                <c:pt idx="22">
                  <c:v>1279.5</c:v>
                </c:pt>
                <c:pt idx="23">
                  <c:v>1326.5</c:v>
                </c:pt>
                <c:pt idx="24">
                  <c:v>1356</c:v>
                </c:pt>
                <c:pt idx="25">
                  <c:v>1316</c:v>
                </c:pt>
                <c:pt idx="29">
                  <c:v>1188.5</c:v>
                </c:pt>
                <c:pt idx="30">
                  <c:v>1136</c:v>
                </c:pt>
                <c:pt idx="31">
                  <c:v>1177</c:v>
                </c:pt>
                <c:pt idx="32">
                  <c:v>1269.5</c:v>
                </c:pt>
                <c:pt idx="33">
                  <c:v>1252.5</c:v>
                </c:pt>
                <c:pt idx="34">
                  <c:v>1302.5</c:v>
                </c:pt>
                <c:pt idx="35">
                  <c:v>1274</c:v>
                </c:pt>
                <c:pt idx="36">
                  <c:v>1229</c:v>
                </c:pt>
                <c:pt idx="37">
                  <c:v>1229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732</c:v>
                </c:pt>
                <c:pt idx="4">
                  <c:v>742.5</c:v>
                </c:pt>
                <c:pt idx="5">
                  <c:v>807</c:v>
                </c:pt>
                <c:pt idx="6">
                  <c:v>811.5</c:v>
                </c:pt>
                <c:pt idx="7">
                  <c:v>796</c:v>
                </c:pt>
                <c:pt idx="8">
                  <c:v>831</c:v>
                </c:pt>
                <c:pt idx="9">
                  <c:v>800.5</c:v>
                </c:pt>
                <c:pt idx="13">
                  <c:v>705</c:v>
                </c:pt>
                <c:pt idx="14">
                  <c:v>746.5</c:v>
                </c:pt>
                <c:pt idx="15">
                  <c:v>703</c:v>
                </c:pt>
                <c:pt idx="16">
                  <c:v>713</c:v>
                </c:pt>
                <c:pt idx="17">
                  <c:v>638</c:v>
                </c:pt>
                <c:pt idx="18">
                  <c:v>593.5</c:v>
                </c:pt>
                <c:pt idx="19">
                  <c:v>612.5</c:v>
                </c:pt>
                <c:pt idx="20">
                  <c:v>562</c:v>
                </c:pt>
                <c:pt idx="21">
                  <c:v>556</c:v>
                </c:pt>
                <c:pt idx="22">
                  <c:v>601.5</c:v>
                </c:pt>
                <c:pt idx="23">
                  <c:v>693.5</c:v>
                </c:pt>
                <c:pt idx="24">
                  <c:v>771.5</c:v>
                </c:pt>
                <c:pt idx="25">
                  <c:v>827</c:v>
                </c:pt>
                <c:pt idx="29">
                  <c:v>694.5</c:v>
                </c:pt>
                <c:pt idx="30">
                  <c:v>699.5</c:v>
                </c:pt>
                <c:pt idx="31">
                  <c:v>685</c:v>
                </c:pt>
                <c:pt idx="32">
                  <c:v>671.5</c:v>
                </c:pt>
                <c:pt idx="33">
                  <c:v>642</c:v>
                </c:pt>
                <c:pt idx="34">
                  <c:v>610.5</c:v>
                </c:pt>
                <c:pt idx="35">
                  <c:v>566.5</c:v>
                </c:pt>
                <c:pt idx="36">
                  <c:v>533</c:v>
                </c:pt>
                <c:pt idx="37">
                  <c:v>503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926.5</c:v>
                </c:pt>
                <c:pt idx="4">
                  <c:v>938</c:v>
                </c:pt>
                <c:pt idx="5">
                  <c:v>948.5</c:v>
                </c:pt>
                <c:pt idx="6">
                  <c:v>954</c:v>
                </c:pt>
                <c:pt idx="7">
                  <c:v>948.5</c:v>
                </c:pt>
                <c:pt idx="8">
                  <c:v>933</c:v>
                </c:pt>
                <c:pt idx="9">
                  <c:v>905.5</c:v>
                </c:pt>
                <c:pt idx="13">
                  <c:v>1014</c:v>
                </c:pt>
                <c:pt idx="14">
                  <c:v>1010</c:v>
                </c:pt>
                <c:pt idx="15">
                  <c:v>1048</c:v>
                </c:pt>
                <c:pt idx="16">
                  <c:v>1117</c:v>
                </c:pt>
                <c:pt idx="17">
                  <c:v>1086</c:v>
                </c:pt>
                <c:pt idx="18">
                  <c:v>1075</c:v>
                </c:pt>
                <c:pt idx="19">
                  <c:v>1015</c:v>
                </c:pt>
                <c:pt idx="20">
                  <c:v>936.5</c:v>
                </c:pt>
                <c:pt idx="21">
                  <c:v>965</c:v>
                </c:pt>
                <c:pt idx="22">
                  <c:v>987.5</c:v>
                </c:pt>
                <c:pt idx="23">
                  <c:v>992</c:v>
                </c:pt>
                <c:pt idx="24">
                  <c:v>1038</c:v>
                </c:pt>
                <c:pt idx="25">
                  <c:v>1024.5</c:v>
                </c:pt>
                <c:pt idx="29">
                  <c:v>1137</c:v>
                </c:pt>
                <c:pt idx="30">
                  <c:v>1135.5</c:v>
                </c:pt>
                <c:pt idx="31">
                  <c:v>1084</c:v>
                </c:pt>
                <c:pt idx="32">
                  <c:v>1088</c:v>
                </c:pt>
                <c:pt idx="33">
                  <c:v>1126</c:v>
                </c:pt>
                <c:pt idx="34">
                  <c:v>1131</c:v>
                </c:pt>
                <c:pt idx="35">
                  <c:v>1182</c:v>
                </c:pt>
                <c:pt idx="36">
                  <c:v>1194</c:v>
                </c:pt>
                <c:pt idx="37">
                  <c:v>1170.5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4045</c:v>
                </c:pt>
                <c:pt idx="4">
                  <c:v>4080</c:v>
                </c:pt>
                <c:pt idx="5">
                  <c:v>4089.5</c:v>
                </c:pt>
                <c:pt idx="6">
                  <c:v>4034.5</c:v>
                </c:pt>
                <c:pt idx="7">
                  <c:v>4022.5</c:v>
                </c:pt>
                <c:pt idx="8">
                  <c:v>3968</c:v>
                </c:pt>
                <c:pt idx="9">
                  <c:v>3928</c:v>
                </c:pt>
                <c:pt idx="13">
                  <c:v>3893</c:v>
                </c:pt>
                <c:pt idx="14">
                  <c:v>3924</c:v>
                </c:pt>
                <c:pt idx="15">
                  <c:v>3934.5</c:v>
                </c:pt>
                <c:pt idx="16">
                  <c:v>3901</c:v>
                </c:pt>
                <c:pt idx="17">
                  <c:v>3762</c:v>
                </c:pt>
                <c:pt idx="18">
                  <c:v>3635.5</c:v>
                </c:pt>
                <c:pt idx="19">
                  <c:v>3525</c:v>
                </c:pt>
                <c:pt idx="20">
                  <c:v>3458.5</c:v>
                </c:pt>
                <c:pt idx="21">
                  <c:v>3583.5</c:v>
                </c:pt>
                <c:pt idx="22">
                  <c:v>3758.5</c:v>
                </c:pt>
                <c:pt idx="23">
                  <c:v>3883</c:v>
                </c:pt>
                <c:pt idx="24">
                  <c:v>4063.5</c:v>
                </c:pt>
                <c:pt idx="25">
                  <c:v>4094</c:v>
                </c:pt>
                <c:pt idx="29">
                  <c:v>4026</c:v>
                </c:pt>
                <c:pt idx="30">
                  <c:v>4019.5</c:v>
                </c:pt>
                <c:pt idx="31">
                  <c:v>4149</c:v>
                </c:pt>
                <c:pt idx="32">
                  <c:v>4211</c:v>
                </c:pt>
                <c:pt idx="33">
                  <c:v>4330</c:v>
                </c:pt>
                <c:pt idx="34">
                  <c:v>4404.5</c:v>
                </c:pt>
                <c:pt idx="35">
                  <c:v>4362.5</c:v>
                </c:pt>
                <c:pt idx="36">
                  <c:v>4332</c:v>
                </c:pt>
                <c:pt idx="37">
                  <c:v>4317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624936"/>
        <c:axId val="198625328"/>
      </c:lineChart>
      <c:catAx>
        <c:axId val="198624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862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25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8624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234.5</c:v>
                </c:pt>
                <c:pt idx="1">
                  <c:v>249.5</c:v>
                </c:pt>
                <c:pt idx="2">
                  <c:v>282</c:v>
                </c:pt>
                <c:pt idx="3">
                  <c:v>210.5</c:v>
                </c:pt>
                <c:pt idx="4">
                  <c:v>275</c:v>
                </c:pt>
                <c:pt idx="5">
                  <c:v>293.5</c:v>
                </c:pt>
                <c:pt idx="6">
                  <c:v>257.5</c:v>
                </c:pt>
                <c:pt idx="7">
                  <c:v>241</c:v>
                </c:pt>
                <c:pt idx="8">
                  <c:v>253.5</c:v>
                </c:pt>
                <c:pt idx="9">
                  <c:v>230</c:v>
                </c:pt>
                <c:pt idx="10">
                  <c:v>203</c:v>
                </c:pt>
                <c:pt idx="11">
                  <c:v>194</c:v>
                </c:pt>
                <c:pt idx="12">
                  <c:v>263</c:v>
                </c:pt>
                <c:pt idx="13">
                  <c:v>211</c:v>
                </c:pt>
                <c:pt idx="14">
                  <c:v>230</c:v>
                </c:pt>
                <c:pt idx="15">
                  <c:v>222.5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888616"/>
        <c:axId val="192889008"/>
      </c:barChart>
      <c:catAx>
        <c:axId val="192888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8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88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88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245</c:v>
                </c:pt>
                <c:pt idx="1">
                  <c:v>226</c:v>
                </c:pt>
                <c:pt idx="2">
                  <c:v>329.5</c:v>
                </c:pt>
                <c:pt idx="3">
                  <c:v>205.5</c:v>
                </c:pt>
                <c:pt idx="4">
                  <c:v>287.5</c:v>
                </c:pt>
                <c:pt idx="5">
                  <c:v>380.5</c:v>
                </c:pt>
                <c:pt idx="6">
                  <c:v>308.5</c:v>
                </c:pt>
                <c:pt idx="7">
                  <c:v>333</c:v>
                </c:pt>
                <c:pt idx="8">
                  <c:v>338.5</c:v>
                </c:pt>
                <c:pt idx="9">
                  <c:v>360</c:v>
                </c:pt>
                <c:pt idx="10">
                  <c:v>344.5</c:v>
                </c:pt>
                <c:pt idx="11">
                  <c:v>371.5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948120"/>
        <c:axId val="176947728"/>
      </c:barChart>
      <c:catAx>
        <c:axId val="17694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4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4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4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341.5</c:v>
                </c:pt>
                <c:pt idx="1">
                  <c:v>376.5</c:v>
                </c:pt>
                <c:pt idx="2">
                  <c:v>361</c:v>
                </c:pt>
                <c:pt idx="3">
                  <c:v>308</c:v>
                </c:pt>
                <c:pt idx="4">
                  <c:v>365</c:v>
                </c:pt>
                <c:pt idx="5">
                  <c:v>314</c:v>
                </c:pt>
                <c:pt idx="6">
                  <c:v>289.5</c:v>
                </c:pt>
                <c:pt idx="7">
                  <c:v>312.5</c:v>
                </c:pt>
                <c:pt idx="8">
                  <c:v>282.5</c:v>
                </c:pt>
                <c:pt idx="9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947336"/>
        <c:axId val="176944984"/>
      </c:barChart>
      <c:catAx>
        <c:axId val="17694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4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44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94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321.5</c:v>
                </c:pt>
                <c:pt idx="1">
                  <c:v>280.5</c:v>
                </c:pt>
                <c:pt idx="2">
                  <c:v>270</c:v>
                </c:pt>
                <c:pt idx="3">
                  <c:v>316.5</c:v>
                </c:pt>
                <c:pt idx="4">
                  <c:v>269</c:v>
                </c:pt>
                <c:pt idx="5">
                  <c:v>321.5</c:v>
                </c:pt>
                <c:pt idx="6">
                  <c:v>362.5</c:v>
                </c:pt>
                <c:pt idx="7">
                  <c:v>299.5</c:v>
                </c:pt>
                <c:pt idx="8">
                  <c:v>319</c:v>
                </c:pt>
                <c:pt idx="9">
                  <c:v>293</c:v>
                </c:pt>
                <c:pt idx="10">
                  <c:v>317.5</c:v>
                </c:pt>
                <c:pt idx="11">
                  <c:v>299.5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890184"/>
        <c:axId val="192130848"/>
      </c:barChart>
      <c:catAx>
        <c:axId val="192890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13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13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90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340</c:v>
                </c:pt>
                <c:pt idx="1">
                  <c:v>276.5</c:v>
                </c:pt>
                <c:pt idx="2">
                  <c:v>307.5</c:v>
                </c:pt>
                <c:pt idx="3">
                  <c:v>273.5</c:v>
                </c:pt>
                <c:pt idx="4">
                  <c:v>293</c:v>
                </c:pt>
                <c:pt idx="5">
                  <c:v>248.5</c:v>
                </c:pt>
                <c:pt idx="6">
                  <c:v>219.5</c:v>
                </c:pt>
                <c:pt idx="7">
                  <c:v>210</c:v>
                </c:pt>
                <c:pt idx="8">
                  <c:v>243.5</c:v>
                </c:pt>
                <c:pt idx="9">
                  <c:v>242.5</c:v>
                </c:pt>
                <c:pt idx="10">
                  <c:v>336.5</c:v>
                </c:pt>
                <c:pt idx="11">
                  <c:v>359.5</c:v>
                </c:pt>
                <c:pt idx="12">
                  <c:v>341</c:v>
                </c:pt>
                <c:pt idx="13">
                  <c:v>289.5</c:v>
                </c:pt>
                <c:pt idx="14">
                  <c:v>366</c:v>
                </c:pt>
                <c:pt idx="15">
                  <c:v>319.5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434056"/>
        <c:axId val="197434448"/>
      </c:barChart>
      <c:catAx>
        <c:axId val="197434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43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43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434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157.5</c:v>
                </c:pt>
                <c:pt idx="1">
                  <c:v>157.5</c:v>
                </c:pt>
                <c:pt idx="2">
                  <c:v>193</c:v>
                </c:pt>
                <c:pt idx="3">
                  <c:v>224</c:v>
                </c:pt>
                <c:pt idx="4">
                  <c:v>168</c:v>
                </c:pt>
                <c:pt idx="5">
                  <c:v>222</c:v>
                </c:pt>
                <c:pt idx="6">
                  <c:v>197.5</c:v>
                </c:pt>
                <c:pt idx="7">
                  <c:v>208.5</c:v>
                </c:pt>
                <c:pt idx="8">
                  <c:v>203</c:v>
                </c:pt>
                <c:pt idx="9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435232"/>
        <c:axId val="197435624"/>
      </c:barChart>
      <c:catAx>
        <c:axId val="19743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435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435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435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169.5</c:v>
                </c:pt>
                <c:pt idx="1">
                  <c:v>191.5</c:v>
                </c:pt>
                <c:pt idx="2">
                  <c:v>164</c:v>
                </c:pt>
                <c:pt idx="3">
                  <c:v>169.5</c:v>
                </c:pt>
                <c:pt idx="4">
                  <c:v>174.5</c:v>
                </c:pt>
                <c:pt idx="5">
                  <c:v>177</c:v>
                </c:pt>
                <c:pt idx="6">
                  <c:v>150.5</c:v>
                </c:pt>
                <c:pt idx="7">
                  <c:v>140</c:v>
                </c:pt>
                <c:pt idx="8">
                  <c:v>143</c:v>
                </c:pt>
                <c:pt idx="9">
                  <c:v>133</c:v>
                </c:pt>
                <c:pt idx="10">
                  <c:v>117</c:v>
                </c:pt>
                <c:pt idx="11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436408"/>
        <c:axId val="197436800"/>
      </c:barChart>
      <c:catAx>
        <c:axId val="19743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43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43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436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152</c:v>
                </c:pt>
                <c:pt idx="1">
                  <c:v>170.5</c:v>
                </c:pt>
                <c:pt idx="2">
                  <c:v>166</c:v>
                </c:pt>
                <c:pt idx="3">
                  <c:v>216.5</c:v>
                </c:pt>
                <c:pt idx="4">
                  <c:v>193.5</c:v>
                </c:pt>
                <c:pt idx="5">
                  <c:v>127</c:v>
                </c:pt>
                <c:pt idx="6">
                  <c:v>176</c:v>
                </c:pt>
                <c:pt idx="7">
                  <c:v>141.5</c:v>
                </c:pt>
                <c:pt idx="8">
                  <c:v>149</c:v>
                </c:pt>
                <c:pt idx="9">
                  <c:v>146</c:v>
                </c:pt>
                <c:pt idx="10">
                  <c:v>125.5</c:v>
                </c:pt>
                <c:pt idx="11">
                  <c:v>135.5</c:v>
                </c:pt>
                <c:pt idx="12">
                  <c:v>194.5</c:v>
                </c:pt>
                <c:pt idx="13">
                  <c:v>238</c:v>
                </c:pt>
                <c:pt idx="14">
                  <c:v>203.5</c:v>
                </c:pt>
                <c:pt idx="15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186984"/>
        <c:axId val="198187376"/>
      </c:barChart>
      <c:catAx>
        <c:axId val="19818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18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18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18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I6" workbookViewId="0">
      <selection activeCell="G18" sqref="G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8" t="s">
        <v>56</v>
      </c>
      <c r="B5" s="168"/>
      <c r="C5" s="168"/>
      <c r="D5" s="178" t="s">
        <v>149</v>
      </c>
      <c r="E5" s="178"/>
      <c r="F5" s="178"/>
      <c r="G5" s="178"/>
      <c r="H5" s="178"/>
      <c r="I5" s="168" t="s">
        <v>53</v>
      </c>
      <c r="J5" s="168"/>
      <c r="K5" s="168"/>
      <c r="L5" s="179">
        <v>4538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1" ht="12.75" customHeight="1" x14ac:dyDescent="0.2">
      <c r="A6" s="168" t="s">
        <v>55</v>
      </c>
      <c r="B6" s="168"/>
      <c r="C6" s="168"/>
      <c r="D6" s="175" t="s">
        <v>152</v>
      </c>
      <c r="E6" s="175"/>
      <c r="F6" s="175"/>
      <c r="G6" s="175"/>
      <c r="H6" s="175"/>
      <c r="I6" s="168" t="s">
        <v>59</v>
      </c>
      <c r="J6" s="168"/>
      <c r="K6" s="168"/>
      <c r="L6" s="180">
        <v>3</v>
      </c>
      <c r="M6" s="180"/>
      <c r="N6" s="180"/>
      <c r="O6" s="42"/>
      <c r="P6" s="168" t="s">
        <v>58</v>
      </c>
      <c r="Q6" s="168"/>
      <c r="R6" s="168"/>
      <c r="S6" s="173">
        <v>42934</v>
      </c>
      <c r="T6" s="173"/>
      <c r="U6" s="173"/>
    </row>
    <row r="7" spans="1:21" ht="11.2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1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6"/>
    </row>
    <row r="10" spans="1:21" ht="24" customHeight="1" x14ac:dyDescent="0.2">
      <c r="A10" s="18" t="s">
        <v>11</v>
      </c>
      <c r="B10" s="46">
        <v>3</v>
      </c>
      <c r="C10" s="46">
        <v>197</v>
      </c>
      <c r="D10" s="46">
        <v>23</v>
      </c>
      <c r="E10" s="46">
        <v>3</v>
      </c>
      <c r="F10" s="6">
        <f t="shared" ref="F10:F22" si="0">B10*0.5+C10*1+D10*2+E10*2.5</f>
        <v>252</v>
      </c>
      <c r="G10" s="2"/>
      <c r="H10" s="19" t="s">
        <v>4</v>
      </c>
      <c r="I10" s="46">
        <v>14</v>
      </c>
      <c r="J10" s="46">
        <v>169</v>
      </c>
      <c r="K10" s="46">
        <v>6</v>
      </c>
      <c r="L10" s="46">
        <v>9</v>
      </c>
      <c r="M10" s="6">
        <f t="shared" ref="M10:M22" si="1">I10*0.5+J10*1+K10*2+L10*2.5</f>
        <v>210.5</v>
      </c>
      <c r="N10" s="9">
        <f>F20+F21+F22+M10</f>
        <v>976.5</v>
      </c>
      <c r="O10" s="19" t="s">
        <v>43</v>
      </c>
      <c r="P10" s="46">
        <v>6</v>
      </c>
      <c r="Q10" s="46">
        <v>209</v>
      </c>
      <c r="R10" s="46">
        <v>9</v>
      </c>
      <c r="S10" s="46">
        <v>6</v>
      </c>
      <c r="T10" s="6">
        <f t="shared" ref="T10:T21" si="2">P10*0.5+Q10*1+R10*2+S10*2.5</f>
        <v>245</v>
      </c>
      <c r="U10" s="36"/>
    </row>
    <row r="11" spans="1:21" ht="24" customHeight="1" x14ac:dyDescent="0.2">
      <c r="A11" s="18" t="s">
        <v>14</v>
      </c>
      <c r="B11" s="46">
        <v>1</v>
      </c>
      <c r="C11" s="46">
        <v>220</v>
      </c>
      <c r="D11" s="46">
        <v>24</v>
      </c>
      <c r="E11" s="46">
        <v>2</v>
      </c>
      <c r="F11" s="6">
        <f t="shared" si="0"/>
        <v>273.5</v>
      </c>
      <c r="G11" s="2"/>
      <c r="H11" s="19" t="s">
        <v>5</v>
      </c>
      <c r="I11" s="46">
        <v>22</v>
      </c>
      <c r="J11" s="46">
        <v>235</v>
      </c>
      <c r="K11" s="46">
        <v>7</v>
      </c>
      <c r="L11" s="46">
        <v>6</v>
      </c>
      <c r="M11" s="6">
        <f t="shared" si="1"/>
        <v>275</v>
      </c>
      <c r="N11" s="9">
        <f>F21+F22+M10+M11</f>
        <v>1017</v>
      </c>
      <c r="O11" s="19" t="s">
        <v>44</v>
      </c>
      <c r="P11" s="46">
        <v>4</v>
      </c>
      <c r="Q11" s="46">
        <v>185</v>
      </c>
      <c r="R11" s="46">
        <v>7</v>
      </c>
      <c r="S11" s="46">
        <v>10</v>
      </c>
      <c r="T11" s="6">
        <f t="shared" si="2"/>
        <v>226</v>
      </c>
      <c r="U11" s="2"/>
    </row>
    <row r="12" spans="1:21" ht="24" customHeight="1" x14ac:dyDescent="0.2">
      <c r="A12" s="18" t="s">
        <v>17</v>
      </c>
      <c r="B12" s="46">
        <v>2</v>
      </c>
      <c r="C12" s="46">
        <v>184</v>
      </c>
      <c r="D12" s="46">
        <v>22</v>
      </c>
      <c r="E12" s="46">
        <v>4</v>
      </c>
      <c r="F12" s="6">
        <f t="shared" si="0"/>
        <v>239</v>
      </c>
      <c r="G12" s="2"/>
      <c r="H12" s="19" t="s">
        <v>6</v>
      </c>
      <c r="I12" s="46">
        <v>12</v>
      </c>
      <c r="J12" s="46">
        <v>255</v>
      </c>
      <c r="K12" s="46">
        <v>10</v>
      </c>
      <c r="L12" s="46">
        <v>5</v>
      </c>
      <c r="M12" s="6">
        <f t="shared" si="1"/>
        <v>293.5</v>
      </c>
      <c r="N12" s="2">
        <f>F22+M10+M11+M12</f>
        <v>1061</v>
      </c>
      <c r="O12" s="19" t="s">
        <v>32</v>
      </c>
      <c r="P12" s="46">
        <v>3</v>
      </c>
      <c r="Q12" s="46">
        <v>277</v>
      </c>
      <c r="R12" s="46">
        <v>13</v>
      </c>
      <c r="S12" s="46">
        <v>10</v>
      </c>
      <c r="T12" s="6">
        <f t="shared" si="2"/>
        <v>329.5</v>
      </c>
      <c r="U12" s="2"/>
    </row>
    <row r="13" spans="1:21" ht="24" customHeight="1" x14ac:dyDescent="0.2">
      <c r="A13" s="18" t="s">
        <v>19</v>
      </c>
      <c r="B13" s="46">
        <v>2</v>
      </c>
      <c r="C13" s="46">
        <v>190</v>
      </c>
      <c r="D13" s="46">
        <v>17</v>
      </c>
      <c r="E13" s="46">
        <v>4</v>
      </c>
      <c r="F13" s="6">
        <f t="shared" si="0"/>
        <v>235</v>
      </c>
      <c r="G13" s="2">
        <f t="shared" ref="G13:G19" si="3">F10+F11+F12+F13</f>
        <v>999.5</v>
      </c>
      <c r="H13" s="19" t="s">
        <v>7</v>
      </c>
      <c r="I13" s="46">
        <v>7</v>
      </c>
      <c r="J13" s="46">
        <v>227</v>
      </c>
      <c r="K13" s="46">
        <v>11</v>
      </c>
      <c r="L13" s="46">
        <v>2</v>
      </c>
      <c r="M13" s="6">
        <f t="shared" si="1"/>
        <v>257.5</v>
      </c>
      <c r="N13" s="2">
        <f t="shared" ref="N13:N18" si="4">M10+M11+M12+M13</f>
        <v>1036.5</v>
      </c>
      <c r="O13" s="19" t="s">
        <v>33</v>
      </c>
      <c r="P13" s="46">
        <v>3</v>
      </c>
      <c r="Q13" s="46">
        <v>176</v>
      </c>
      <c r="R13" s="46">
        <v>9</v>
      </c>
      <c r="S13" s="46">
        <v>4</v>
      </c>
      <c r="T13" s="6">
        <f t="shared" si="2"/>
        <v>205.5</v>
      </c>
      <c r="U13" s="2">
        <f t="shared" ref="U13:U21" si="5">T10+T11+T12+T13</f>
        <v>1006</v>
      </c>
    </row>
    <row r="14" spans="1:21" ht="24" customHeight="1" x14ac:dyDescent="0.2">
      <c r="A14" s="18" t="s">
        <v>21</v>
      </c>
      <c r="B14" s="46">
        <v>4</v>
      </c>
      <c r="C14" s="46">
        <v>182</v>
      </c>
      <c r="D14" s="46">
        <v>20</v>
      </c>
      <c r="E14" s="46">
        <v>7</v>
      </c>
      <c r="F14" s="6">
        <f t="shared" si="0"/>
        <v>241.5</v>
      </c>
      <c r="G14" s="2">
        <f t="shared" si="3"/>
        <v>989</v>
      </c>
      <c r="H14" s="19" t="s">
        <v>9</v>
      </c>
      <c r="I14" s="46">
        <v>5</v>
      </c>
      <c r="J14" s="46">
        <v>209</v>
      </c>
      <c r="K14" s="46">
        <v>11</v>
      </c>
      <c r="L14" s="46">
        <v>3</v>
      </c>
      <c r="M14" s="6">
        <f t="shared" si="1"/>
        <v>241</v>
      </c>
      <c r="N14" s="2">
        <f t="shared" si="4"/>
        <v>1067</v>
      </c>
      <c r="O14" s="19" t="s">
        <v>29</v>
      </c>
      <c r="P14" s="45">
        <v>4</v>
      </c>
      <c r="Q14" s="45">
        <v>251</v>
      </c>
      <c r="R14" s="45">
        <v>11</v>
      </c>
      <c r="S14" s="45">
        <v>5</v>
      </c>
      <c r="T14" s="6">
        <f t="shared" si="2"/>
        <v>287.5</v>
      </c>
      <c r="U14" s="2">
        <f t="shared" si="5"/>
        <v>1048.5</v>
      </c>
    </row>
    <row r="15" spans="1:21" ht="24" customHeight="1" x14ac:dyDescent="0.2">
      <c r="A15" s="18" t="s">
        <v>23</v>
      </c>
      <c r="B15" s="46">
        <v>4</v>
      </c>
      <c r="C15" s="46">
        <v>215</v>
      </c>
      <c r="D15" s="46">
        <v>13</v>
      </c>
      <c r="E15" s="46">
        <v>11</v>
      </c>
      <c r="F15" s="6">
        <f t="shared" si="0"/>
        <v>270.5</v>
      </c>
      <c r="G15" s="2">
        <f t="shared" si="3"/>
        <v>986</v>
      </c>
      <c r="H15" s="19" t="s">
        <v>12</v>
      </c>
      <c r="I15" s="46">
        <v>4</v>
      </c>
      <c r="J15" s="46">
        <v>225</v>
      </c>
      <c r="K15" s="46">
        <v>7</v>
      </c>
      <c r="L15" s="46">
        <v>5</v>
      </c>
      <c r="M15" s="6">
        <f t="shared" si="1"/>
        <v>253.5</v>
      </c>
      <c r="N15" s="2">
        <f t="shared" si="4"/>
        <v>1045.5</v>
      </c>
      <c r="O15" s="18" t="s">
        <v>30</v>
      </c>
      <c r="P15" s="46">
        <v>8</v>
      </c>
      <c r="Q15" s="46">
        <v>299</v>
      </c>
      <c r="R15" s="45">
        <v>20</v>
      </c>
      <c r="S15" s="46">
        <v>15</v>
      </c>
      <c r="T15" s="6">
        <f t="shared" si="2"/>
        <v>380.5</v>
      </c>
      <c r="U15" s="2">
        <f t="shared" si="5"/>
        <v>1203</v>
      </c>
    </row>
    <row r="16" spans="1:21" ht="24" customHeight="1" x14ac:dyDescent="0.2">
      <c r="A16" s="18" t="s">
        <v>39</v>
      </c>
      <c r="B16" s="46">
        <v>7</v>
      </c>
      <c r="C16" s="46">
        <v>202</v>
      </c>
      <c r="D16" s="46">
        <v>15</v>
      </c>
      <c r="E16" s="46">
        <v>4</v>
      </c>
      <c r="F16" s="6">
        <f t="shared" si="0"/>
        <v>245.5</v>
      </c>
      <c r="G16" s="2">
        <f t="shared" si="3"/>
        <v>992.5</v>
      </c>
      <c r="H16" s="19" t="s">
        <v>15</v>
      </c>
      <c r="I16" s="46">
        <v>8</v>
      </c>
      <c r="J16" s="46">
        <v>204</v>
      </c>
      <c r="K16" s="46">
        <v>6</v>
      </c>
      <c r="L16" s="46">
        <v>4</v>
      </c>
      <c r="M16" s="6">
        <f t="shared" si="1"/>
        <v>230</v>
      </c>
      <c r="N16" s="2">
        <f t="shared" si="4"/>
        <v>982</v>
      </c>
      <c r="O16" s="19" t="s">
        <v>8</v>
      </c>
      <c r="P16" s="46">
        <v>6</v>
      </c>
      <c r="Q16" s="46">
        <v>246</v>
      </c>
      <c r="R16" s="46">
        <v>21</v>
      </c>
      <c r="S16" s="46">
        <v>7</v>
      </c>
      <c r="T16" s="6">
        <f t="shared" si="2"/>
        <v>308.5</v>
      </c>
      <c r="U16" s="2">
        <f t="shared" si="5"/>
        <v>1182</v>
      </c>
    </row>
    <row r="17" spans="1:21" ht="24" customHeight="1" x14ac:dyDescent="0.2">
      <c r="A17" s="18" t="s">
        <v>40</v>
      </c>
      <c r="B17" s="46">
        <v>4</v>
      </c>
      <c r="C17" s="46">
        <v>180</v>
      </c>
      <c r="D17" s="46">
        <v>15</v>
      </c>
      <c r="E17" s="46">
        <v>11</v>
      </c>
      <c r="F17" s="6">
        <f t="shared" si="0"/>
        <v>239.5</v>
      </c>
      <c r="G17" s="2">
        <f t="shared" si="3"/>
        <v>997</v>
      </c>
      <c r="H17" s="19" t="s">
        <v>18</v>
      </c>
      <c r="I17" s="46">
        <v>3</v>
      </c>
      <c r="J17" s="46">
        <v>180</v>
      </c>
      <c r="K17" s="46">
        <v>7</v>
      </c>
      <c r="L17" s="46">
        <v>3</v>
      </c>
      <c r="M17" s="6">
        <f t="shared" si="1"/>
        <v>203</v>
      </c>
      <c r="N17" s="2">
        <f t="shared" si="4"/>
        <v>927.5</v>
      </c>
      <c r="O17" s="19" t="s">
        <v>10</v>
      </c>
      <c r="P17" s="46">
        <v>9</v>
      </c>
      <c r="Q17" s="46">
        <v>258</v>
      </c>
      <c r="R17" s="46">
        <v>24</v>
      </c>
      <c r="S17" s="46">
        <v>9</v>
      </c>
      <c r="T17" s="6">
        <f t="shared" si="2"/>
        <v>333</v>
      </c>
      <c r="U17" s="2">
        <f t="shared" si="5"/>
        <v>1309.5</v>
      </c>
    </row>
    <row r="18" spans="1:21" ht="24" customHeight="1" x14ac:dyDescent="0.2">
      <c r="A18" s="18" t="s">
        <v>41</v>
      </c>
      <c r="B18" s="46">
        <v>3</v>
      </c>
      <c r="C18" s="46">
        <v>215</v>
      </c>
      <c r="D18" s="46">
        <v>8</v>
      </c>
      <c r="E18" s="46">
        <v>7</v>
      </c>
      <c r="F18" s="6">
        <f t="shared" si="0"/>
        <v>250</v>
      </c>
      <c r="G18" s="2">
        <f t="shared" si="3"/>
        <v>1005.5</v>
      </c>
      <c r="H18" s="19" t="s">
        <v>20</v>
      </c>
      <c r="I18" s="46">
        <v>4</v>
      </c>
      <c r="J18" s="46">
        <v>156</v>
      </c>
      <c r="K18" s="46">
        <v>8</v>
      </c>
      <c r="L18" s="46">
        <v>8</v>
      </c>
      <c r="M18" s="6">
        <f t="shared" si="1"/>
        <v>194</v>
      </c>
      <c r="N18" s="2">
        <f t="shared" si="4"/>
        <v>880.5</v>
      </c>
      <c r="O18" s="19" t="s">
        <v>13</v>
      </c>
      <c r="P18" s="46">
        <v>10</v>
      </c>
      <c r="Q18" s="46">
        <v>269</v>
      </c>
      <c r="R18" s="46">
        <v>26</v>
      </c>
      <c r="S18" s="46">
        <v>5</v>
      </c>
      <c r="T18" s="6">
        <f t="shared" si="2"/>
        <v>338.5</v>
      </c>
      <c r="U18" s="2">
        <f t="shared" si="5"/>
        <v>1360.5</v>
      </c>
    </row>
    <row r="19" spans="1:21" ht="24" customHeight="1" thickBot="1" x14ac:dyDescent="0.25">
      <c r="A19" s="21" t="s">
        <v>42</v>
      </c>
      <c r="B19" s="47">
        <v>5</v>
      </c>
      <c r="C19" s="47">
        <v>215</v>
      </c>
      <c r="D19" s="47">
        <v>10</v>
      </c>
      <c r="E19" s="47">
        <v>10</v>
      </c>
      <c r="F19" s="6">
        <f t="shared" si="0"/>
        <v>262.5</v>
      </c>
      <c r="G19" s="3">
        <f t="shared" si="3"/>
        <v>997.5</v>
      </c>
      <c r="H19" s="20" t="s">
        <v>22</v>
      </c>
      <c r="I19" s="45">
        <v>5</v>
      </c>
      <c r="J19" s="45">
        <v>226</v>
      </c>
      <c r="K19" s="45">
        <v>6</v>
      </c>
      <c r="L19" s="45">
        <v>9</v>
      </c>
      <c r="M19" s="6">
        <f t="shared" si="1"/>
        <v>263</v>
      </c>
      <c r="N19" s="2">
        <f>M16+M17+M18+M19</f>
        <v>890</v>
      </c>
      <c r="O19" s="19" t="s">
        <v>16</v>
      </c>
      <c r="P19" s="46">
        <v>11</v>
      </c>
      <c r="Q19" s="46">
        <v>303</v>
      </c>
      <c r="R19" s="46">
        <v>22</v>
      </c>
      <c r="S19" s="46">
        <v>3</v>
      </c>
      <c r="T19" s="6">
        <f t="shared" si="2"/>
        <v>360</v>
      </c>
      <c r="U19" s="2">
        <f t="shared" si="5"/>
        <v>1340</v>
      </c>
    </row>
    <row r="20" spans="1:21" ht="24" customHeight="1" x14ac:dyDescent="0.2">
      <c r="A20" s="19" t="s">
        <v>27</v>
      </c>
      <c r="B20" s="45">
        <v>3</v>
      </c>
      <c r="C20" s="45">
        <v>207</v>
      </c>
      <c r="D20" s="45">
        <v>8</v>
      </c>
      <c r="E20" s="45">
        <v>4</v>
      </c>
      <c r="F20" s="6">
        <f t="shared" si="0"/>
        <v>234.5</v>
      </c>
      <c r="G20" s="35"/>
      <c r="H20" s="19" t="s">
        <v>24</v>
      </c>
      <c r="I20" s="46">
        <v>3</v>
      </c>
      <c r="J20" s="46">
        <v>190</v>
      </c>
      <c r="K20" s="46">
        <v>6</v>
      </c>
      <c r="L20" s="46">
        <v>3</v>
      </c>
      <c r="M20" s="8">
        <f t="shared" si="1"/>
        <v>211</v>
      </c>
      <c r="N20" s="2">
        <f>M17+M18+M19+M20</f>
        <v>871</v>
      </c>
      <c r="O20" s="19" t="s">
        <v>45</v>
      </c>
      <c r="P20" s="45">
        <v>17</v>
      </c>
      <c r="Q20" s="45">
        <v>297</v>
      </c>
      <c r="R20" s="46">
        <v>17</v>
      </c>
      <c r="S20" s="45">
        <v>2</v>
      </c>
      <c r="T20" s="8">
        <f t="shared" si="2"/>
        <v>344.5</v>
      </c>
      <c r="U20" s="2">
        <f t="shared" si="5"/>
        <v>1376</v>
      </c>
    </row>
    <row r="21" spans="1:21" ht="24" customHeight="1" thickBot="1" x14ac:dyDescent="0.25">
      <c r="A21" s="19" t="s">
        <v>28</v>
      </c>
      <c r="B21" s="46">
        <v>4</v>
      </c>
      <c r="C21" s="46">
        <v>211</v>
      </c>
      <c r="D21" s="46">
        <v>7</v>
      </c>
      <c r="E21" s="46">
        <v>9</v>
      </c>
      <c r="F21" s="6">
        <f t="shared" si="0"/>
        <v>249.5</v>
      </c>
      <c r="G21" s="36"/>
      <c r="H21" s="20" t="s">
        <v>25</v>
      </c>
      <c r="I21" s="46">
        <v>6</v>
      </c>
      <c r="J21" s="46">
        <v>200</v>
      </c>
      <c r="K21" s="46">
        <v>11</v>
      </c>
      <c r="L21" s="46">
        <v>2</v>
      </c>
      <c r="M21" s="6">
        <f t="shared" si="1"/>
        <v>230</v>
      </c>
      <c r="N21" s="2">
        <f>M18+M19+M20+M21</f>
        <v>898</v>
      </c>
      <c r="O21" s="21" t="s">
        <v>46</v>
      </c>
      <c r="P21" s="47">
        <v>10</v>
      </c>
      <c r="Q21" s="47">
        <v>311</v>
      </c>
      <c r="R21" s="47">
        <v>24</v>
      </c>
      <c r="S21" s="47">
        <v>3</v>
      </c>
      <c r="T21" s="7">
        <f t="shared" si="2"/>
        <v>371.5</v>
      </c>
      <c r="U21" s="3">
        <f t="shared" si="5"/>
        <v>1414.5</v>
      </c>
    </row>
    <row r="22" spans="1:21" ht="24" customHeight="1" thickBot="1" x14ac:dyDescent="0.25">
      <c r="A22" s="19" t="s">
        <v>1</v>
      </c>
      <c r="B22" s="46">
        <v>6</v>
      </c>
      <c r="C22" s="46">
        <v>226</v>
      </c>
      <c r="D22" s="46">
        <v>9</v>
      </c>
      <c r="E22" s="46">
        <v>14</v>
      </c>
      <c r="F22" s="6">
        <f t="shared" si="0"/>
        <v>282</v>
      </c>
      <c r="G22" s="2"/>
      <c r="H22" s="21" t="s">
        <v>26</v>
      </c>
      <c r="I22" s="47">
        <v>6</v>
      </c>
      <c r="J22" s="47">
        <v>200</v>
      </c>
      <c r="K22" s="47">
        <v>6</v>
      </c>
      <c r="L22" s="47">
        <v>3</v>
      </c>
      <c r="M22" s="6">
        <f t="shared" si="1"/>
        <v>222.5</v>
      </c>
      <c r="N22" s="3">
        <f>M19+M20+M21+M22</f>
        <v>926.5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1005.5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1067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1414.5</v>
      </c>
    </row>
    <row r="24" spans="1:21" ht="15" customHeight="1" x14ac:dyDescent="0.2">
      <c r="A24" s="186"/>
      <c r="B24" s="187"/>
      <c r="C24" s="82" t="s">
        <v>73</v>
      </c>
      <c r="D24" s="86"/>
      <c r="E24" s="86"/>
      <c r="F24" s="87" t="s">
        <v>87</v>
      </c>
      <c r="G24" s="88"/>
      <c r="H24" s="186"/>
      <c r="I24" s="187"/>
      <c r="J24" s="82" t="s">
        <v>73</v>
      </c>
      <c r="K24" s="86"/>
      <c r="L24" s="86"/>
      <c r="M24" s="87" t="s">
        <v>67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workbookViewId="0">
      <selection activeCell="N21" sqref="N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45 X CARRERA 38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4538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155</v>
      </c>
      <c r="E6" s="194"/>
      <c r="F6" s="194"/>
      <c r="G6" s="194"/>
      <c r="H6" s="194"/>
      <c r="I6" s="168" t="s">
        <v>59</v>
      </c>
      <c r="J6" s="168"/>
      <c r="K6" s="168"/>
      <c r="L6" s="180">
        <v>3</v>
      </c>
      <c r="M6" s="180"/>
      <c r="N6" s="180"/>
      <c r="O6" s="42"/>
      <c r="P6" s="168" t="s">
        <v>58</v>
      </c>
      <c r="Q6" s="168"/>
      <c r="R6" s="168"/>
      <c r="S6" s="173">
        <v>41663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9</v>
      </c>
      <c r="C10" s="46">
        <v>289</v>
      </c>
      <c r="D10" s="46">
        <v>19</v>
      </c>
      <c r="E10" s="46">
        <v>4</v>
      </c>
      <c r="F10" s="6">
        <f t="shared" ref="F10:F22" si="0">B10*0.5+C10*1+D10*2+E10*2.5</f>
        <v>341.5</v>
      </c>
      <c r="G10" s="2"/>
      <c r="H10" s="19" t="s">
        <v>4</v>
      </c>
      <c r="I10" s="46">
        <v>1</v>
      </c>
      <c r="J10" s="46">
        <v>224</v>
      </c>
      <c r="K10" s="46">
        <v>7</v>
      </c>
      <c r="L10" s="46">
        <v>14</v>
      </c>
      <c r="M10" s="6">
        <f t="shared" ref="M10:M22" si="1">I10*0.5+J10*1+K10*2+L10*2.5</f>
        <v>273.5</v>
      </c>
      <c r="N10" s="9">
        <f>F20+F21+F22+M10</f>
        <v>1197.5</v>
      </c>
      <c r="O10" s="19" t="s">
        <v>43</v>
      </c>
      <c r="P10" s="46">
        <v>11</v>
      </c>
      <c r="Q10" s="46">
        <v>269</v>
      </c>
      <c r="R10" s="46">
        <v>11</v>
      </c>
      <c r="S10" s="46">
        <v>10</v>
      </c>
      <c r="T10" s="6">
        <f t="shared" ref="T10:T21" si="2">P10*0.5+Q10*1+R10*2+S10*2.5</f>
        <v>321.5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299</v>
      </c>
      <c r="D11" s="46">
        <v>24</v>
      </c>
      <c r="E11" s="46">
        <v>9</v>
      </c>
      <c r="F11" s="6">
        <f t="shared" si="0"/>
        <v>376.5</v>
      </c>
      <c r="G11" s="2"/>
      <c r="H11" s="19" t="s">
        <v>5</v>
      </c>
      <c r="I11" s="46">
        <v>9</v>
      </c>
      <c r="J11" s="46">
        <v>247</v>
      </c>
      <c r="K11" s="46">
        <v>7</v>
      </c>
      <c r="L11" s="46">
        <v>11</v>
      </c>
      <c r="M11" s="6">
        <f t="shared" si="1"/>
        <v>293</v>
      </c>
      <c r="N11" s="9">
        <f>F21+F22+M10+M11</f>
        <v>1150.5</v>
      </c>
      <c r="O11" s="19" t="s">
        <v>44</v>
      </c>
      <c r="P11" s="46">
        <v>9</v>
      </c>
      <c r="Q11" s="46">
        <v>240</v>
      </c>
      <c r="R11" s="46">
        <v>8</v>
      </c>
      <c r="S11" s="46">
        <v>8</v>
      </c>
      <c r="T11" s="6">
        <f t="shared" si="2"/>
        <v>280.5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296</v>
      </c>
      <c r="D12" s="46">
        <v>21</v>
      </c>
      <c r="E12" s="46">
        <v>7</v>
      </c>
      <c r="F12" s="6">
        <f t="shared" si="0"/>
        <v>361</v>
      </c>
      <c r="G12" s="2"/>
      <c r="H12" s="19" t="s">
        <v>6</v>
      </c>
      <c r="I12" s="46">
        <v>4</v>
      </c>
      <c r="J12" s="46">
        <v>208</v>
      </c>
      <c r="K12" s="46">
        <v>8</v>
      </c>
      <c r="L12" s="46">
        <v>9</v>
      </c>
      <c r="M12" s="6">
        <f t="shared" si="1"/>
        <v>248.5</v>
      </c>
      <c r="N12" s="2">
        <f>F22+M10+M11+M12</f>
        <v>1122.5</v>
      </c>
      <c r="O12" s="19" t="s">
        <v>32</v>
      </c>
      <c r="P12" s="46">
        <v>7</v>
      </c>
      <c r="Q12" s="46">
        <v>213</v>
      </c>
      <c r="R12" s="46">
        <v>13</v>
      </c>
      <c r="S12" s="46">
        <v>11</v>
      </c>
      <c r="T12" s="6">
        <f t="shared" si="2"/>
        <v>270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247</v>
      </c>
      <c r="D13" s="46">
        <v>17</v>
      </c>
      <c r="E13" s="46">
        <v>9</v>
      </c>
      <c r="F13" s="6">
        <f t="shared" si="0"/>
        <v>308</v>
      </c>
      <c r="G13" s="2">
        <f t="shared" ref="G13:G19" si="3">F10+F11+F12+F13</f>
        <v>1387</v>
      </c>
      <c r="H13" s="19" t="s">
        <v>7</v>
      </c>
      <c r="I13" s="46">
        <v>6</v>
      </c>
      <c r="J13" s="46">
        <v>187</v>
      </c>
      <c r="K13" s="46">
        <v>6</v>
      </c>
      <c r="L13" s="46">
        <v>7</v>
      </c>
      <c r="M13" s="6">
        <f t="shared" si="1"/>
        <v>219.5</v>
      </c>
      <c r="N13" s="2">
        <f t="shared" ref="N13:N18" si="4">M10+M11+M12+M13</f>
        <v>1034.5</v>
      </c>
      <c r="O13" s="19" t="s">
        <v>33</v>
      </c>
      <c r="P13" s="46">
        <v>11</v>
      </c>
      <c r="Q13" s="46">
        <v>243</v>
      </c>
      <c r="R13" s="46">
        <v>19</v>
      </c>
      <c r="S13" s="46">
        <v>12</v>
      </c>
      <c r="T13" s="6">
        <f t="shared" si="2"/>
        <v>316.5</v>
      </c>
      <c r="U13" s="2">
        <f t="shared" ref="U13:U21" si="5">T10+T11+T12+T13</f>
        <v>1188.5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310</v>
      </c>
      <c r="D14" s="46">
        <v>13</v>
      </c>
      <c r="E14" s="46">
        <v>11</v>
      </c>
      <c r="F14" s="6">
        <f t="shared" si="0"/>
        <v>365</v>
      </c>
      <c r="G14" s="2">
        <f t="shared" si="3"/>
        <v>1410.5</v>
      </c>
      <c r="H14" s="19" t="s">
        <v>9</v>
      </c>
      <c r="I14" s="46">
        <v>4</v>
      </c>
      <c r="J14" s="46">
        <v>174</v>
      </c>
      <c r="K14" s="46">
        <v>7</v>
      </c>
      <c r="L14" s="46">
        <v>8</v>
      </c>
      <c r="M14" s="6">
        <f t="shared" si="1"/>
        <v>210</v>
      </c>
      <c r="N14" s="2">
        <f t="shared" si="4"/>
        <v>971</v>
      </c>
      <c r="O14" s="19" t="s">
        <v>29</v>
      </c>
      <c r="P14" s="45">
        <v>6</v>
      </c>
      <c r="Q14" s="45">
        <v>235</v>
      </c>
      <c r="R14" s="45">
        <v>8</v>
      </c>
      <c r="S14" s="45">
        <v>6</v>
      </c>
      <c r="T14" s="6">
        <f t="shared" si="2"/>
        <v>269</v>
      </c>
      <c r="U14" s="2">
        <f t="shared" si="5"/>
        <v>1136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271</v>
      </c>
      <c r="D15" s="46">
        <v>8</v>
      </c>
      <c r="E15" s="46">
        <v>10</v>
      </c>
      <c r="F15" s="6">
        <f t="shared" si="0"/>
        <v>314</v>
      </c>
      <c r="G15" s="2">
        <f t="shared" si="3"/>
        <v>1348</v>
      </c>
      <c r="H15" s="19" t="s">
        <v>12</v>
      </c>
      <c r="I15" s="46">
        <v>4</v>
      </c>
      <c r="J15" s="46">
        <v>221</v>
      </c>
      <c r="K15" s="46">
        <v>4</v>
      </c>
      <c r="L15" s="46">
        <v>5</v>
      </c>
      <c r="M15" s="6">
        <f t="shared" si="1"/>
        <v>243.5</v>
      </c>
      <c r="N15" s="2">
        <f t="shared" si="4"/>
        <v>921.5</v>
      </c>
      <c r="O15" s="18" t="s">
        <v>30</v>
      </c>
      <c r="P15" s="46">
        <v>9</v>
      </c>
      <c r="Q15" s="46">
        <v>253</v>
      </c>
      <c r="R15" s="46">
        <v>17</v>
      </c>
      <c r="S15" s="46">
        <v>12</v>
      </c>
      <c r="T15" s="6">
        <f t="shared" si="2"/>
        <v>321.5</v>
      </c>
      <c r="U15" s="2">
        <f t="shared" si="5"/>
        <v>1177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240</v>
      </c>
      <c r="D16" s="46">
        <v>13</v>
      </c>
      <c r="E16" s="46">
        <v>8</v>
      </c>
      <c r="F16" s="6">
        <f t="shared" si="0"/>
        <v>289.5</v>
      </c>
      <c r="G16" s="2">
        <f t="shared" si="3"/>
        <v>1276.5</v>
      </c>
      <c r="H16" s="19" t="s">
        <v>15</v>
      </c>
      <c r="I16" s="46">
        <v>5</v>
      </c>
      <c r="J16" s="46">
        <v>220</v>
      </c>
      <c r="K16" s="46">
        <v>5</v>
      </c>
      <c r="L16" s="46">
        <v>4</v>
      </c>
      <c r="M16" s="6">
        <f t="shared" si="1"/>
        <v>242.5</v>
      </c>
      <c r="N16" s="2">
        <f t="shared" si="4"/>
        <v>915.5</v>
      </c>
      <c r="O16" s="19" t="s">
        <v>8</v>
      </c>
      <c r="P16" s="46">
        <v>5</v>
      </c>
      <c r="Q16" s="46">
        <v>297</v>
      </c>
      <c r="R16" s="46">
        <v>19</v>
      </c>
      <c r="S16" s="46">
        <v>10</v>
      </c>
      <c r="T16" s="6">
        <f t="shared" si="2"/>
        <v>362.5</v>
      </c>
      <c r="U16" s="2">
        <f t="shared" si="5"/>
        <v>1269.5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271</v>
      </c>
      <c r="D17" s="46">
        <v>8</v>
      </c>
      <c r="E17" s="46">
        <v>10</v>
      </c>
      <c r="F17" s="6">
        <f t="shared" si="0"/>
        <v>312.5</v>
      </c>
      <c r="G17" s="2">
        <f t="shared" si="3"/>
        <v>1281</v>
      </c>
      <c r="H17" s="19" t="s">
        <v>18</v>
      </c>
      <c r="I17" s="46">
        <v>10</v>
      </c>
      <c r="J17" s="46">
        <v>281</v>
      </c>
      <c r="K17" s="46">
        <v>14</v>
      </c>
      <c r="L17" s="46">
        <v>9</v>
      </c>
      <c r="M17" s="6">
        <f t="shared" si="1"/>
        <v>336.5</v>
      </c>
      <c r="N17" s="2">
        <f t="shared" si="4"/>
        <v>1032.5</v>
      </c>
      <c r="O17" s="19" t="s">
        <v>10</v>
      </c>
      <c r="P17" s="46">
        <v>8</v>
      </c>
      <c r="Q17" s="46">
        <v>247</v>
      </c>
      <c r="R17" s="46">
        <v>18</v>
      </c>
      <c r="S17" s="46">
        <v>5</v>
      </c>
      <c r="T17" s="6">
        <f t="shared" si="2"/>
        <v>299.5</v>
      </c>
      <c r="U17" s="2">
        <f t="shared" si="5"/>
        <v>1252.5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242</v>
      </c>
      <c r="D18" s="46">
        <v>10</v>
      </c>
      <c r="E18" s="46">
        <v>8</v>
      </c>
      <c r="F18" s="6">
        <f t="shared" si="0"/>
        <v>282.5</v>
      </c>
      <c r="G18" s="2">
        <f t="shared" si="3"/>
        <v>1198.5</v>
      </c>
      <c r="H18" s="19" t="s">
        <v>20</v>
      </c>
      <c r="I18" s="46">
        <v>17</v>
      </c>
      <c r="J18" s="46">
        <v>299</v>
      </c>
      <c r="K18" s="46">
        <v>11</v>
      </c>
      <c r="L18" s="46">
        <v>12</v>
      </c>
      <c r="M18" s="6">
        <f t="shared" si="1"/>
        <v>359.5</v>
      </c>
      <c r="N18" s="2">
        <f t="shared" si="4"/>
        <v>1182</v>
      </c>
      <c r="O18" s="19" t="s">
        <v>13</v>
      </c>
      <c r="P18" s="46">
        <v>10</v>
      </c>
      <c r="Q18" s="46">
        <v>260</v>
      </c>
      <c r="R18" s="46">
        <v>17</v>
      </c>
      <c r="S18" s="46">
        <v>8</v>
      </c>
      <c r="T18" s="6">
        <f t="shared" si="2"/>
        <v>319</v>
      </c>
      <c r="U18" s="2">
        <f t="shared" si="5"/>
        <v>1302.5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303</v>
      </c>
      <c r="D19" s="47">
        <v>10</v>
      </c>
      <c r="E19" s="47">
        <v>6</v>
      </c>
      <c r="F19" s="7">
        <f t="shared" si="0"/>
        <v>340</v>
      </c>
      <c r="G19" s="3">
        <f t="shared" si="3"/>
        <v>1224.5</v>
      </c>
      <c r="H19" s="20" t="s">
        <v>22</v>
      </c>
      <c r="I19" s="45">
        <v>19</v>
      </c>
      <c r="J19" s="45">
        <v>293</v>
      </c>
      <c r="K19" s="45">
        <v>8</v>
      </c>
      <c r="L19" s="45">
        <v>9</v>
      </c>
      <c r="M19" s="6">
        <f t="shared" si="1"/>
        <v>341</v>
      </c>
      <c r="N19" s="2">
        <f>M16+M17+M18+M19</f>
        <v>1279.5</v>
      </c>
      <c r="O19" s="19" t="s">
        <v>16</v>
      </c>
      <c r="P19" s="46">
        <v>7</v>
      </c>
      <c r="Q19" s="46">
        <v>254</v>
      </c>
      <c r="R19" s="46">
        <v>14</v>
      </c>
      <c r="S19" s="46">
        <v>3</v>
      </c>
      <c r="T19" s="6">
        <f t="shared" si="2"/>
        <v>293</v>
      </c>
      <c r="U19" s="2">
        <f t="shared" si="5"/>
        <v>1274</v>
      </c>
      <c r="AB19" s="81">
        <v>262</v>
      </c>
    </row>
    <row r="20" spans="1:28" ht="24" customHeight="1" x14ac:dyDescent="0.2">
      <c r="A20" s="19" t="s">
        <v>27</v>
      </c>
      <c r="B20" s="45">
        <v>11</v>
      </c>
      <c r="C20" s="45">
        <v>289</v>
      </c>
      <c r="D20" s="45">
        <v>9</v>
      </c>
      <c r="E20" s="45">
        <v>11</v>
      </c>
      <c r="F20" s="8">
        <f t="shared" si="0"/>
        <v>340</v>
      </c>
      <c r="G20" s="35"/>
      <c r="H20" s="19" t="s">
        <v>24</v>
      </c>
      <c r="I20" s="46">
        <v>7</v>
      </c>
      <c r="J20" s="46">
        <v>254</v>
      </c>
      <c r="K20" s="46">
        <v>6</v>
      </c>
      <c r="L20" s="46">
        <v>8</v>
      </c>
      <c r="M20" s="8">
        <f t="shared" si="1"/>
        <v>289.5</v>
      </c>
      <c r="N20" s="2">
        <f>M17+M18+M19+M20</f>
        <v>1326.5</v>
      </c>
      <c r="O20" s="19" t="s">
        <v>45</v>
      </c>
      <c r="P20" s="45">
        <v>5</v>
      </c>
      <c r="Q20" s="45">
        <v>253</v>
      </c>
      <c r="R20" s="45">
        <v>21</v>
      </c>
      <c r="S20" s="45">
        <v>8</v>
      </c>
      <c r="T20" s="8">
        <f t="shared" si="2"/>
        <v>317.5</v>
      </c>
      <c r="U20" s="2">
        <f t="shared" si="5"/>
        <v>1229</v>
      </c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238</v>
      </c>
      <c r="D21" s="46">
        <v>7</v>
      </c>
      <c r="E21" s="46">
        <v>8</v>
      </c>
      <c r="F21" s="6">
        <f t="shared" si="0"/>
        <v>276.5</v>
      </c>
      <c r="G21" s="36"/>
      <c r="H21" s="20" t="s">
        <v>25</v>
      </c>
      <c r="I21" s="46">
        <v>12</v>
      </c>
      <c r="J21" s="46">
        <v>312</v>
      </c>
      <c r="K21" s="46">
        <v>9</v>
      </c>
      <c r="L21" s="46">
        <v>12</v>
      </c>
      <c r="M21" s="6">
        <f t="shared" si="1"/>
        <v>366</v>
      </c>
      <c r="N21" s="2">
        <f>M18+M19+M20+M21</f>
        <v>1356</v>
      </c>
      <c r="O21" s="21" t="s">
        <v>46</v>
      </c>
      <c r="P21" s="47">
        <v>3</v>
      </c>
      <c r="Q21" s="47">
        <v>245</v>
      </c>
      <c r="R21" s="47">
        <v>19</v>
      </c>
      <c r="S21" s="47">
        <v>6</v>
      </c>
      <c r="T21" s="7">
        <f t="shared" si="2"/>
        <v>299.5</v>
      </c>
      <c r="U21" s="3">
        <f t="shared" si="5"/>
        <v>1229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261</v>
      </c>
      <c r="D22" s="46">
        <v>9</v>
      </c>
      <c r="E22" s="46">
        <v>10</v>
      </c>
      <c r="F22" s="6">
        <f t="shared" si="0"/>
        <v>307.5</v>
      </c>
      <c r="G22" s="2"/>
      <c r="H22" s="21" t="s">
        <v>26</v>
      </c>
      <c r="I22" s="47">
        <v>14</v>
      </c>
      <c r="J22" s="47">
        <v>274</v>
      </c>
      <c r="K22" s="47">
        <v>8</v>
      </c>
      <c r="L22" s="47">
        <v>9</v>
      </c>
      <c r="M22" s="6">
        <f t="shared" si="1"/>
        <v>319.5</v>
      </c>
      <c r="N22" s="3">
        <f>M19+M20+M21+M22</f>
        <v>1316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1410.5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1356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1302.5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66</v>
      </c>
      <c r="G24" s="88"/>
      <c r="H24" s="186"/>
      <c r="I24" s="187"/>
      <c r="J24" s="82" t="s">
        <v>73</v>
      </c>
      <c r="K24" s="86"/>
      <c r="L24" s="86"/>
      <c r="M24" s="87" t="s">
        <v>71</v>
      </c>
      <c r="N24" s="88"/>
      <c r="O24" s="186"/>
      <c r="P24" s="187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6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45 X CARRERA 38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4538</v>
      </c>
      <c r="M5" s="179"/>
      <c r="N5" s="179"/>
      <c r="O5" s="50"/>
      <c r="P5" s="201" t="s">
        <v>57</v>
      </c>
      <c r="Q5" s="201"/>
      <c r="R5" s="201"/>
      <c r="S5" s="179" t="s">
        <v>135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151</v>
      </c>
      <c r="E6" s="194"/>
      <c r="F6" s="194"/>
      <c r="G6" s="194"/>
      <c r="H6" s="194"/>
      <c r="I6" s="201" t="s">
        <v>59</v>
      </c>
      <c r="J6" s="201"/>
      <c r="K6" s="201"/>
      <c r="L6" s="200">
        <v>1</v>
      </c>
      <c r="M6" s="200"/>
      <c r="N6" s="200"/>
      <c r="O6" s="54"/>
      <c r="P6" s="201" t="s">
        <v>58</v>
      </c>
      <c r="Q6" s="201"/>
      <c r="R6" s="201"/>
      <c r="S6" s="206">
        <f>'G-1'!S6:U6</f>
        <v>42934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46">
        <v>17</v>
      </c>
      <c r="C10" s="46">
        <v>139</v>
      </c>
      <c r="D10" s="46">
        <v>5</v>
      </c>
      <c r="E10" s="46">
        <v>0</v>
      </c>
      <c r="F10" s="62">
        <f t="shared" ref="F10:F22" si="0">B10*0.5+C10*1+D10*2+E10*2.5</f>
        <v>157.5</v>
      </c>
      <c r="G10" s="63"/>
      <c r="H10" s="64" t="s">
        <v>4</v>
      </c>
      <c r="I10" s="46">
        <v>35</v>
      </c>
      <c r="J10" s="46">
        <v>174</v>
      </c>
      <c r="K10" s="46">
        <v>5</v>
      </c>
      <c r="L10" s="46">
        <v>6</v>
      </c>
      <c r="M10" s="62">
        <f t="shared" ref="M10:M22" si="1">I10*0.5+J10*1+K10*2+L10*2.5</f>
        <v>216.5</v>
      </c>
      <c r="N10" s="65">
        <f>F20+F21+F22+M10</f>
        <v>705</v>
      </c>
      <c r="O10" s="64" t="s">
        <v>43</v>
      </c>
      <c r="P10" s="46">
        <v>28</v>
      </c>
      <c r="Q10" s="46">
        <v>131</v>
      </c>
      <c r="R10" s="46">
        <v>6</v>
      </c>
      <c r="S10" s="46">
        <v>5</v>
      </c>
      <c r="T10" s="62">
        <f t="shared" ref="T10:T21" si="2">P10*0.5+Q10*1+R10*2+S10*2.5</f>
        <v>169.5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46">
        <v>19</v>
      </c>
      <c r="C11" s="46">
        <v>137</v>
      </c>
      <c r="D11" s="46">
        <v>3</v>
      </c>
      <c r="E11" s="46">
        <v>2</v>
      </c>
      <c r="F11" s="62">
        <f t="shared" si="0"/>
        <v>157.5</v>
      </c>
      <c r="G11" s="63"/>
      <c r="H11" s="64" t="s">
        <v>5</v>
      </c>
      <c r="I11" s="46">
        <v>45</v>
      </c>
      <c r="J11" s="46">
        <v>145</v>
      </c>
      <c r="K11" s="46">
        <v>8</v>
      </c>
      <c r="L11" s="46">
        <v>4</v>
      </c>
      <c r="M11" s="62">
        <f t="shared" si="1"/>
        <v>193.5</v>
      </c>
      <c r="N11" s="65">
        <f>F21+F22+M10+M11</f>
        <v>746.5</v>
      </c>
      <c r="O11" s="64" t="s">
        <v>44</v>
      </c>
      <c r="P11" s="46">
        <v>30</v>
      </c>
      <c r="Q11" s="46">
        <v>146</v>
      </c>
      <c r="R11" s="46">
        <v>4</v>
      </c>
      <c r="S11" s="46">
        <v>9</v>
      </c>
      <c r="T11" s="62">
        <f t="shared" si="2"/>
        <v>191.5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46">
        <v>31</v>
      </c>
      <c r="C12" s="46">
        <v>152</v>
      </c>
      <c r="D12" s="46">
        <v>9</v>
      </c>
      <c r="E12" s="46">
        <v>3</v>
      </c>
      <c r="F12" s="62">
        <f t="shared" si="0"/>
        <v>193</v>
      </c>
      <c r="G12" s="63"/>
      <c r="H12" s="64" t="s">
        <v>6</v>
      </c>
      <c r="I12" s="46">
        <v>36</v>
      </c>
      <c r="J12" s="46">
        <v>96</v>
      </c>
      <c r="K12" s="46">
        <v>4</v>
      </c>
      <c r="L12" s="46">
        <v>2</v>
      </c>
      <c r="M12" s="62">
        <f t="shared" si="1"/>
        <v>127</v>
      </c>
      <c r="N12" s="63">
        <f>F22+M10+M11+M12</f>
        <v>703</v>
      </c>
      <c r="O12" s="64" t="s">
        <v>32</v>
      </c>
      <c r="P12" s="46">
        <v>35</v>
      </c>
      <c r="Q12" s="46">
        <v>120</v>
      </c>
      <c r="R12" s="46">
        <v>7</v>
      </c>
      <c r="S12" s="46">
        <v>5</v>
      </c>
      <c r="T12" s="62">
        <f t="shared" si="2"/>
        <v>164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46">
        <v>35</v>
      </c>
      <c r="C13" s="46">
        <v>184</v>
      </c>
      <c r="D13" s="46">
        <v>5</v>
      </c>
      <c r="E13" s="46">
        <v>5</v>
      </c>
      <c r="F13" s="62">
        <f t="shared" si="0"/>
        <v>224</v>
      </c>
      <c r="G13" s="63">
        <f t="shared" ref="G13:G19" si="3">F10+F11+F12+F13</f>
        <v>732</v>
      </c>
      <c r="H13" s="64" t="s">
        <v>7</v>
      </c>
      <c r="I13" s="46">
        <v>40</v>
      </c>
      <c r="J13" s="46">
        <v>126</v>
      </c>
      <c r="K13" s="46">
        <v>10</v>
      </c>
      <c r="L13" s="46">
        <v>4</v>
      </c>
      <c r="M13" s="62">
        <f t="shared" si="1"/>
        <v>176</v>
      </c>
      <c r="N13" s="63">
        <f t="shared" ref="N13:N18" si="4">M10+M11+M12+M13</f>
        <v>713</v>
      </c>
      <c r="O13" s="64" t="s">
        <v>33</v>
      </c>
      <c r="P13" s="46">
        <v>37</v>
      </c>
      <c r="Q13" s="46">
        <v>125</v>
      </c>
      <c r="R13" s="46">
        <v>8</v>
      </c>
      <c r="S13" s="46">
        <v>4</v>
      </c>
      <c r="T13" s="62">
        <f t="shared" si="2"/>
        <v>169.5</v>
      </c>
      <c r="U13" s="63">
        <f t="shared" ref="U13:U21" si="5">T10+T11+T12+T13</f>
        <v>694.5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46">
        <v>20</v>
      </c>
      <c r="C14" s="46">
        <v>139</v>
      </c>
      <c r="D14" s="46">
        <v>7</v>
      </c>
      <c r="E14" s="46">
        <v>2</v>
      </c>
      <c r="F14" s="62">
        <f t="shared" si="0"/>
        <v>168</v>
      </c>
      <c r="G14" s="63">
        <f t="shared" si="3"/>
        <v>742.5</v>
      </c>
      <c r="H14" s="64" t="s">
        <v>9</v>
      </c>
      <c r="I14" s="46">
        <v>33</v>
      </c>
      <c r="J14" s="46">
        <v>106</v>
      </c>
      <c r="K14" s="46">
        <v>7</v>
      </c>
      <c r="L14" s="46">
        <v>2</v>
      </c>
      <c r="M14" s="62">
        <f t="shared" si="1"/>
        <v>141.5</v>
      </c>
      <c r="N14" s="63">
        <f t="shared" si="4"/>
        <v>638</v>
      </c>
      <c r="O14" s="64" t="s">
        <v>29</v>
      </c>
      <c r="P14" s="45">
        <v>30</v>
      </c>
      <c r="Q14" s="45">
        <v>135</v>
      </c>
      <c r="R14" s="45">
        <v>6</v>
      </c>
      <c r="S14" s="45">
        <v>5</v>
      </c>
      <c r="T14" s="62">
        <f t="shared" si="2"/>
        <v>174.5</v>
      </c>
      <c r="U14" s="63">
        <f t="shared" si="5"/>
        <v>699.5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46">
        <v>34</v>
      </c>
      <c r="C15" s="46">
        <v>172</v>
      </c>
      <c r="D15" s="46">
        <v>9</v>
      </c>
      <c r="E15" s="46">
        <v>6</v>
      </c>
      <c r="F15" s="62">
        <f t="shared" si="0"/>
        <v>222</v>
      </c>
      <c r="G15" s="63">
        <f t="shared" si="3"/>
        <v>807</v>
      </c>
      <c r="H15" s="64" t="s">
        <v>12</v>
      </c>
      <c r="I15" s="46">
        <v>30</v>
      </c>
      <c r="J15" s="46">
        <v>111</v>
      </c>
      <c r="K15" s="46">
        <v>9</v>
      </c>
      <c r="L15" s="46">
        <v>2</v>
      </c>
      <c r="M15" s="62">
        <f t="shared" si="1"/>
        <v>149</v>
      </c>
      <c r="N15" s="63">
        <f t="shared" si="4"/>
        <v>593.5</v>
      </c>
      <c r="O15" s="60" t="s">
        <v>30</v>
      </c>
      <c r="P15" s="46">
        <v>38</v>
      </c>
      <c r="Q15" s="46">
        <v>117</v>
      </c>
      <c r="R15" s="46">
        <v>13</v>
      </c>
      <c r="S15" s="46">
        <v>6</v>
      </c>
      <c r="T15" s="62">
        <f t="shared" si="2"/>
        <v>177</v>
      </c>
      <c r="U15" s="63">
        <f t="shared" si="5"/>
        <v>685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46">
        <v>27</v>
      </c>
      <c r="C16" s="46">
        <v>154</v>
      </c>
      <c r="D16" s="46">
        <v>10</v>
      </c>
      <c r="E16" s="46">
        <v>4</v>
      </c>
      <c r="F16" s="62">
        <f t="shared" si="0"/>
        <v>197.5</v>
      </c>
      <c r="G16" s="63">
        <f t="shared" si="3"/>
        <v>811.5</v>
      </c>
      <c r="H16" s="64" t="s">
        <v>15</v>
      </c>
      <c r="I16" s="46">
        <v>24</v>
      </c>
      <c r="J16" s="46">
        <v>110</v>
      </c>
      <c r="K16" s="46">
        <v>7</v>
      </c>
      <c r="L16" s="46">
        <v>4</v>
      </c>
      <c r="M16" s="62">
        <f t="shared" si="1"/>
        <v>146</v>
      </c>
      <c r="N16" s="63">
        <f t="shared" si="4"/>
        <v>612.5</v>
      </c>
      <c r="O16" s="64" t="s">
        <v>8</v>
      </c>
      <c r="P16" s="46">
        <v>27</v>
      </c>
      <c r="Q16" s="46">
        <v>123</v>
      </c>
      <c r="R16" s="46">
        <v>2</v>
      </c>
      <c r="S16" s="46">
        <v>4</v>
      </c>
      <c r="T16" s="62">
        <f t="shared" si="2"/>
        <v>150.5</v>
      </c>
      <c r="U16" s="63">
        <f t="shared" si="5"/>
        <v>671.5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46">
        <v>37</v>
      </c>
      <c r="C17" s="46">
        <v>172</v>
      </c>
      <c r="D17" s="46">
        <v>4</v>
      </c>
      <c r="E17" s="46">
        <v>4</v>
      </c>
      <c r="F17" s="62">
        <f t="shared" si="0"/>
        <v>208.5</v>
      </c>
      <c r="G17" s="63">
        <f t="shared" si="3"/>
        <v>796</v>
      </c>
      <c r="H17" s="64" t="s">
        <v>18</v>
      </c>
      <c r="I17" s="46">
        <v>26</v>
      </c>
      <c r="J17" s="46">
        <v>91</v>
      </c>
      <c r="K17" s="46">
        <v>7</v>
      </c>
      <c r="L17" s="46">
        <v>3</v>
      </c>
      <c r="M17" s="62">
        <f t="shared" si="1"/>
        <v>125.5</v>
      </c>
      <c r="N17" s="63">
        <f t="shared" si="4"/>
        <v>562</v>
      </c>
      <c r="O17" s="64" t="s">
        <v>10</v>
      </c>
      <c r="P17" s="46">
        <v>36</v>
      </c>
      <c r="Q17" s="46">
        <v>109</v>
      </c>
      <c r="R17" s="46">
        <v>4</v>
      </c>
      <c r="S17" s="46">
        <v>2</v>
      </c>
      <c r="T17" s="62">
        <f t="shared" si="2"/>
        <v>140</v>
      </c>
      <c r="U17" s="63">
        <f t="shared" si="5"/>
        <v>642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46">
        <v>38</v>
      </c>
      <c r="C18" s="46">
        <v>157</v>
      </c>
      <c r="D18" s="46">
        <v>6</v>
      </c>
      <c r="E18" s="46">
        <v>6</v>
      </c>
      <c r="F18" s="62">
        <f t="shared" si="0"/>
        <v>203</v>
      </c>
      <c r="G18" s="63">
        <f t="shared" si="3"/>
        <v>831</v>
      </c>
      <c r="H18" s="64" t="s">
        <v>20</v>
      </c>
      <c r="I18" s="46">
        <v>24</v>
      </c>
      <c r="J18" s="46">
        <v>95</v>
      </c>
      <c r="K18" s="46">
        <v>8</v>
      </c>
      <c r="L18" s="46">
        <v>5</v>
      </c>
      <c r="M18" s="62">
        <f t="shared" si="1"/>
        <v>135.5</v>
      </c>
      <c r="N18" s="63">
        <f t="shared" si="4"/>
        <v>556</v>
      </c>
      <c r="O18" s="64" t="s">
        <v>13</v>
      </c>
      <c r="P18" s="46">
        <v>31</v>
      </c>
      <c r="Q18" s="46">
        <v>107</v>
      </c>
      <c r="R18" s="46">
        <v>9</v>
      </c>
      <c r="S18" s="46">
        <v>1</v>
      </c>
      <c r="T18" s="62">
        <f t="shared" si="2"/>
        <v>143</v>
      </c>
      <c r="U18" s="63">
        <f t="shared" si="5"/>
        <v>610.5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47">
        <v>25</v>
      </c>
      <c r="C19" s="47">
        <v>147</v>
      </c>
      <c r="D19" s="47">
        <v>11</v>
      </c>
      <c r="E19" s="47">
        <v>4</v>
      </c>
      <c r="F19" s="70">
        <f t="shared" si="0"/>
        <v>191.5</v>
      </c>
      <c r="G19" s="71">
        <f t="shared" si="3"/>
        <v>800.5</v>
      </c>
      <c r="H19" s="72" t="s">
        <v>22</v>
      </c>
      <c r="I19" s="45">
        <v>29</v>
      </c>
      <c r="J19" s="45">
        <v>151</v>
      </c>
      <c r="K19" s="45">
        <v>7</v>
      </c>
      <c r="L19" s="45">
        <v>6</v>
      </c>
      <c r="M19" s="62">
        <f t="shared" si="1"/>
        <v>194.5</v>
      </c>
      <c r="N19" s="63">
        <f>M16+M17+M18+M19</f>
        <v>601.5</v>
      </c>
      <c r="O19" s="64" t="s">
        <v>16</v>
      </c>
      <c r="P19" s="46">
        <v>26</v>
      </c>
      <c r="Q19" s="46">
        <v>101</v>
      </c>
      <c r="R19" s="46">
        <v>7</v>
      </c>
      <c r="S19" s="46">
        <v>2</v>
      </c>
      <c r="T19" s="62">
        <f t="shared" si="2"/>
        <v>133</v>
      </c>
      <c r="U19" s="63">
        <f t="shared" si="5"/>
        <v>566.5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45">
        <v>18</v>
      </c>
      <c r="C20" s="45">
        <v>123</v>
      </c>
      <c r="D20" s="45">
        <v>5</v>
      </c>
      <c r="E20" s="45">
        <v>4</v>
      </c>
      <c r="F20" s="73">
        <f t="shared" si="0"/>
        <v>152</v>
      </c>
      <c r="G20" s="74"/>
      <c r="H20" s="64" t="s">
        <v>24</v>
      </c>
      <c r="I20" s="46">
        <v>26</v>
      </c>
      <c r="J20" s="46">
        <v>203</v>
      </c>
      <c r="K20" s="46">
        <v>6</v>
      </c>
      <c r="L20" s="46">
        <v>4</v>
      </c>
      <c r="M20" s="73">
        <f t="shared" si="1"/>
        <v>238</v>
      </c>
      <c r="N20" s="63">
        <f>M17+M18+M19+M20</f>
        <v>693.5</v>
      </c>
      <c r="O20" s="64" t="s">
        <v>45</v>
      </c>
      <c r="P20" s="45">
        <v>30</v>
      </c>
      <c r="Q20" s="45">
        <v>83</v>
      </c>
      <c r="R20" s="45">
        <v>7</v>
      </c>
      <c r="S20" s="45">
        <v>2</v>
      </c>
      <c r="T20" s="73">
        <f t="shared" si="2"/>
        <v>117</v>
      </c>
      <c r="U20" s="63">
        <f t="shared" si="5"/>
        <v>533</v>
      </c>
      <c r="W20" s="1"/>
      <c r="X20" s="1"/>
      <c r="Y20" s="1" t="s">
        <v>92</v>
      </c>
      <c r="Z20" s="81">
        <v>830</v>
      </c>
      <c r="AB20" s="81">
        <v>0</v>
      </c>
    </row>
    <row r="21" spans="1:28" ht="24" customHeight="1" thickBot="1" x14ac:dyDescent="0.25">
      <c r="A21" s="64" t="s">
        <v>28</v>
      </c>
      <c r="B21" s="46">
        <v>21</v>
      </c>
      <c r="C21" s="46">
        <v>133</v>
      </c>
      <c r="D21" s="46">
        <v>6</v>
      </c>
      <c r="E21" s="46">
        <v>6</v>
      </c>
      <c r="F21" s="62">
        <f t="shared" si="0"/>
        <v>170.5</v>
      </c>
      <c r="G21" s="75"/>
      <c r="H21" s="72" t="s">
        <v>25</v>
      </c>
      <c r="I21" s="46">
        <v>35</v>
      </c>
      <c r="J21" s="46">
        <v>166</v>
      </c>
      <c r="K21" s="46">
        <v>5</v>
      </c>
      <c r="L21" s="46">
        <v>4</v>
      </c>
      <c r="M21" s="62">
        <f t="shared" si="1"/>
        <v>203.5</v>
      </c>
      <c r="N21" s="63">
        <f>M18+M19+M20+M21</f>
        <v>771.5</v>
      </c>
      <c r="O21" s="68" t="s">
        <v>46</v>
      </c>
      <c r="P21" s="47">
        <v>25</v>
      </c>
      <c r="Q21" s="47">
        <v>78</v>
      </c>
      <c r="R21" s="47">
        <v>6</v>
      </c>
      <c r="S21" s="47">
        <v>3</v>
      </c>
      <c r="T21" s="70">
        <f t="shared" si="2"/>
        <v>110</v>
      </c>
      <c r="U21" s="71">
        <f t="shared" si="5"/>
        <v>503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46">
        <v>25</v>
      </c>
      <c r="C22" s="46">
        <v>126</v>
      </c>
      <c r="D22" s="46">
        <v>5</v>
      </c>
      <c r="E22" s="46">
        <v>7</v>
      </c>
      <c r="F22" s="62">
        <f t="shared" si="0"/>
        <v>166</v>
      </c>
      <c r="G22" s="63"/>
      <c r="H22" s="68" t="s">
        <v>26</v>
      </c>
      <c r="I22" s="47">
        <v>35</v>
      </c>
      <c r="J22" s="47">
        <v>156</v>
      </c>
      <c r="K22" s="47">
        <v>5</v>
      </c>
      <c r="L22" s="47">
        <v>3</v>
      </c>
      <c r="M22" s="62">
        <f t="shared" si="1"/>
        <v>191</v>
      </c>
      <c r="N22" s="71">
        <f>M19+M20+M21+M22</f>
        <v>827</v>
      </c>
      <c r="O22" s="64"/>
      <c r="P22" s="67"/>
      <c r="Q22" s="164"/>
      <c r="R22" s="164"/>
      <c r="S22" s="164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831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827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699.5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87</v>
      </c>
      <c r="G24" s="88"/>
      <c r="H24" s="212"/>
      <c r="I24" s="213"/>
      <c r="J24" s="83" t="s">
        <v>73</v>
      </c>
      <c r="K24" s="86"/>
      <c r="L24" s="86"/>
      <c r="M24" s="87" t="s">
        <v>93</v>
      </c>
      <c r="N24" s="88"/>
      <c r="O24" s="212"/>
      <c r="P24" s="213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45 X CARRERA 38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4538</v>
      </c>
      <c r="M5" s="179"/>
      <c r="N5" s="179"/>
      <c r="O5" s="12"/>
      <c r="P5" s="168" t="s">
        <v>57</v>
      </c>
      <c r="Q5" s="168"/>
      <c r="R5" s="168"/>
      <c r="S5" s="177" t="s">
        <v>94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150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f>'G-1'!S6:U6</f>
        <v>42934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61">
        <v>37</v>
      </c>
      <c r="C10" s="61">
        <v>151</v>
      </c>
      <c r="D10" s="61">
        <v>18</v>
      </c>
      <c r="E10" s="61">
        <v>3</v>
      </c>
      <c r="F10" s="62">
        <f>B10*0.5+C10*1+D10*2+E10*2.5</f>
        <v>213</v>
      </c>
      <c r="G10" s="2"/>
      <c r="H10" s="19" t="s">
        <v>4</v>
      </c>
      <c r="I10" s="46">
        <v>61</v>
      </c>
      <c r="J10" s="46">
        <v>199</v>
      </c>
      <c r="K10" s="46">
        <v>14</v>
      </c>
      <c r="L10" s="46">
        <v>8</v>
      </c>
      <c r="M10" s="6">
        <f>I10*0.5+J10*1+K10*2+L10*2.5</f>
        <v>277.5</v>
      </c>
      <c r="N10" s="9">
        <f>F20+F21+F22+M10</f>
        <v>1014</v>
      </c>
      <c r="O10" s="19" t="s">
        <v>43</v>
      </c>
      <c r="P10" s="46">
        <v>82</v>
      </c>
      <c r="Q10" s="46">
        <v>208</v>
      </c>
      <c r="R10" s="46">
        <v>16</v>
      </c>
      <c r="S10" s="46">
        <v>4</v>
      </c>
      <c r="T10" s="6">
        <f>P10*0.5+Q10*1+R10*2+S10*2.5</f>
        <v>291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41</v>
      </c>
      <c r="C11" s="61">
        <v>167</v>
      </c>
      <c r="D11" s="61">
        <v>20</v>
      </c>
      <c r="E11" s="61">
        <v>4</v>
      </c>
      <c r="F11" s="6">
        <f t="shared" ref="F11:F22" si="0">B11*0.5+C11*1+D11*2+E11*2.5</f>
        <v>237.5</v>
      </c>
      <c r="G11" s="2"/>
      <c r="H11" s="19" t="s">
        <v>5</v>
      </c>
      <c r="I11" s="46">
        <v>62</v>
      </c>
      <c r="J11" s="46">
        <v>182</v>
      </c>
      <c r="K11" s="46">
        <v>13</v>
      </c>
      <c r="L11" s="46">
        <v>5</v>
      </c>
      <c r="M11" s="6">
        <f t="shared" ref="M11:M22" si="1">I11*0.5+J11*1+K11*2+L11*2.5</f>
        <v>251.5</v>
      </c>
      <c r="N11" s="9">
        <f>F21+F22+M10+M11</f>
        <v>1010</v>
      </c>
      <c r="O11" s="19" t="s">
        <v>44</v>
      </c>
      <c r="P11" s="46">
        <v>103</v>
      </c>
      <c r="Q11" s="46">
        <v>217</v>
      </c>
      <c r="R11" s="46">
        <v>18</v>
      </c>
      <c r="S11" s="46">
        <v>6</v>
      </c>
      <c r="T11" s="6">
        <f t="shared" ref="T11:T21" si="2">P11*0.5+Q11*1+R11*2+S11*2.5</f>
        <v>319.5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37</v>
      </c>
      <c r="C12" s="61">
        <v>148</v>
      </c>
      <c r="D12" s="61">
        <v>16</v>
      </c>
      <c r="E12" s="61">
        <v>6</v>
      </c>
      <c r="F12" s="6">
        <f t="shared" si="0"/>
        <v>213.5</v>
      </c>
      <c r="G12" s="2"/>
      <c r="H12" s="19" t="s">
        <v>6</v>
      </c>
      <c r="I12" s="46">
        <v>63</v>
      </c>
      <c r="J12" s="46">
        <v>206</v>
      </c>
      <c r="K12" s="46">
        <v>16</v>
      </c>
      <c r="L12" s="46">
        <v>5</v>
      </c>
      <c r="M12" s="6">
        <f t="shared" si="1"/>
        <v>282</v>
      </c>
      <c r="N12" s="2">
        <f>F22+M10+M11+M12</f>
        <v>1048</v>
      </c>
      <c r="O12" s="19" t="s">
        <v>32</v>
      </c>
      <c r="P12" s="46">
        <v>78</v>
      </c>
      <c r="Q12" s="46">
        <v>206</v>
      </c>
      <c r="R12" s="46">
        <v>16</v>
      </c>
      <c r="S12" s="46">
        <v>2</v>
      </c>
      <c r="T12" s="6">
        <f t="shared" si="2"/>
        <v>282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50</v>
      </c>
      <c r="C13" s="61">
        <v>158</v>
      </c>
      <c r="D13" s="61">
        <v>21</v>
      </c>
      <c r="E13" s="61">
        <v>15</v>
      </c>
      <c r="F13" s="6">
        <f t="shared" si="0"/>
        <v>262.5</v>
      </c>
      <c r="G13" s="2">
        <f>F10+F11+F12+F13</f>
        <v>926.5</v>
      </c>
      <c r="H13" s="19" t="s">
        <v>7</v>
      </c>
      <c r="I13" s="46">
        <v>71</v>
      </c>
      <c r="J13" s="46">
        <v>215</v>
      </c>
      <c r="K13" s="46">
        <v>19</v>
      </c>
      <c r="L13" s="46">
        <v>7</v>
      </c>
      <c r="M13" s="6">
        <f t="shared" si="1"/>
        <v>306</v>
      </c>
      <c r="N13" s="2">
        <f t="shared" ref="N13:N18" si="3">M10+M11+M12+M13</f>
        <v>1117</v>
      </c>
      <c r="O13" s="19" t="s">
        <v>33</v>
      </c>
      <c r="P13" s="46">
        <v>53</v>
      </c>
      <c r="Q13" s="46">
        <v>170</v>
      </c>
      <c r="R13" s="46">
        <v>14</v>
      </c>
      <c r="S13" s="46">
        <v>8</v>
      </c>
      <c r="T13" s="6">
        <f t="shared" si="2"/>
        <v>244.5</v>
      </c>
      <c r="U13" s="2">
        <f t="shared" ref="U13:U21" si="4">T10+T11+T12+T13</f>
        <v>1137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51</v>
      </c>
      <c r="C14" s="61">
        <v>156</v>
      </c>
      <c r="D14" s="61">
        <v>19</v>
      </c>
      <c r="E14" s="61">
        <v>2</v>
      </c>
      <c r="F14" s="6">
        <f t="shared" si="0"/>
        <v>224.5</v>
      </c>
      <c r="G14" s="2">
        <f t="shared" ref="G14:G19" si="5">F11+F12+F13+F14</f>
        <v>938</v>
      </c>
      <c r="H14" s="19" t="s">
        <v>9</v>
      </c>
      <c r="I14" s="46">
        <v>50</v>
      </c>
      <c r="J14" s="46">
        <v>181</v>
      </c>
      <c r="K14" s="46">
        <v>14</v>
      </c>
      <c r="L14" s="46">
        <v>5</v>
      </c>
      <c r="M14" s="6">
        <f t="shared" si="1"/>
        <v>246.5</v>
      </c>
      <c r="N14" s="2">
        <f t="shared" si="3"/>
        <v>1086</v>
      </c>
      <c r="O14" s="19" t="s">
        <v>29</v>
      </c>
      <c r="P14" s="45">
        <v>83</v>
      </c>
      <c r="Q14" s="45">
        <v>206</v>
      </c>
      <c r="R14" s="45">
        <v>16</v>
      </c>
      <c r="S14" s="45">
        <v>4</v>
      </c>
      <c r="T14" s="6">
        <f t="shared" si="2"/>
        <v>289.5</v>
      </c>
      <c r="U14" s="2">
        <f t="shared" si="4"/>
        <v>1135.5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56</v>
      </c>
      <c r="C15" s="61">
        <v>162</v>
      </c>
      <c r="D15" s="61">
        <v>19</v>
      </c>
      <c r="E15" s="61">
        <v>8</v>
      </c>
      <c r="F15" s="6">
        <f t="shared" si="0"/>
        <v>248</v>
      </c>
      <c r="G15" s="2">
        <f t="shared" si="5"/>
        <v>948.5</v>
      </c>
      <c r="H15" s="19" t="s">
        <v>12</v>
      </c>
      <c r="I15" s="46">
        <v>60</v>
      </c>
      <c r="J15" s="46">
        <v>164</v>
      </c>
      <c r="K15" s="46">
        <v>17</v>
      </c>
      <c r="L15" s="46">
        <v>5</v>
      </c>
      <c r="M15" s="6">
        <f t="shared" si="1"/>
        <v>240.5</v>
      </c>
      <c r="N15" s="2">
        <f t="shared" si="3"/>
        <v>1075</v>
      </c>
      <c r="O15" s="18" t="s">
        <v>30</v>
      </c>
      <c r="P15" s="46">
        <v>55</v>
      </c>
      <c r="Q15" s="46">
        <v>197</v>
      </c>
      <c r="R15" s="46">
        <v>18</v>
      </c>
      <c r="S15" s="46">
        <v>3</v>
      </c>
      <c r="T15" s="6">
        <f t="shared" si="2"/>
        <v>268</v>
      </c>
      <c r="U15" s="2">
        <f t="shared" si="4"/>
        <v>1084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52</v>
      </c>
      <c r="C16" s="61">
        <v>146</v>
      </c>
      <c r="D16" s="61">
        <v>16</v>
      </c>
      <c r="E16" s="61">
        <v>6</v>
      </c>
      <c r="F16" s="6">
        <f t="shared" si="0"/>
        <v>219</v>
      </c>
      <c r="G16" s="2">
        <f t="shared" si="5"/>
        <v>954</v>
      </c>
      <c r="H16" s="19" t="s">
        <v>15</v>
      </c>
      <c r="I16" s="46">
        <v>64</v>
      </c>
      <c r="J16" s="46">
        <v>150</v>
      </c>
      <c r="K16" s="46">
        <v>15</v>
      </c>
      <c r="L16" s="46">
        <v>4</v>
      </c>
      <c r="M16" s="6">
        <f t="shared" si="1"/>
        <v>222</v>
      </c>
      <c r="N16" s="2">
        <f t="shared" si="3"/>
        <v>1015</v>
      </c>
      <c r="O16" s="19" t="s">
        <v>8</v>
      </c>
      <c r="P16" s="46">
        <v>87</v>
      </c>
      <c r="Q16" s="46">
        <v>203</v>
      </c>
      <c r="R16" s="46">
        <v>16</v>
      </c>
      <c r="S16" s="46">
        <v>3</v>
      </c>
      <c r="T16" s="6">
        <f t="shared" si="2"/>
        <v>286</v>
      </c>
      <c r="U16" s="2">
        <f t="shared" si="4"/>
        <v>1088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53</v>
      </c>
      <c r="C17" s="61">
        <v>186</v>
      </c>
      <c r="D17" s="61">
        <v>11</v>
      </c>
      <c r="E17" s="61">
        <v>9</v>
      </c>
      <c r="F17" s="6">
        <f t="shared" si="0"/>
        <v>257</v>
      </c>
      <c r="G17" s="2">
        <f t="shared" si="5"/>
        <v>948.5</v>
      </c>
      <c r="H17" s="19" t="s">
        <v>18</v>
      </c>
      <c r="I17" s="46">
        <v>42</v>
      </c>
      <c r="J17" s="46">
        <v>175</v>
      </c>
      <c r="K17" s="46">
        <v>12</v>
      </c>
      <c r="L17" s="46">
        <v>3</v>
      </c>
      <c r="M17" s="6">
        <f t="shared" si="1"/>
        <v>227.5</v>
      </c>
      <c r="N17" s="2">
        <f t="shared" si="3"/>
        <v>936.5</v>
      </c>
      <c r="O17" s="19" t="s">
        <v>10</v>
      </c>
      <c r="P17" s="46">
        <v>79</v>
      </c>
      <c r="Q17" s="46">
        <v>191</v>
      </c>
      <c r="R17" s="46">
        <v>21</v>
      </c>
      <c r="S17" s="46">
        <v>4</v>
      </c>
      <c r="T17" s="6">
        <f t="shared" si="2"/>
        <v>282.5</v>
      </c>
      <c r="U17" s="2">
        <f t="shared" si="4"/>
        <v>1126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58</v>
      </c>
      <c r="C18" s="61">
        <v>132</v>
      </c>
      <c r="D18" s="61">
        <v>14</v>
      </c>
      <c r="E18" s="61">
        <v>8</v>
      </c>
      <c r="F18" s="6">
        <f t="shared" si="0"/>
        <v>209</v>
      </c>
      <c r="G18" s="2">
        <f t="shared" si="5"/>
        <v>933</v>
      </c>
      <c r="H18" s="19" t="s">
        <v>20</v>
      </c>
      <c r="I18" s="46">
        <v>51</v>
      </c>
      <c r="J18" s="46">
        <v>214</v>
      </c>
      <c r="K18" s="46">
        <v>14</v>
      </c>
      <c r="L18" s="46">
        <v>3</v>
      </c>
      <c r="M18" s="6">
        <f t="shared" si="1"/>
        <v>275</v>
      </c>
      <c r="N18" s="2">
        <f t="shared" si="3"/>
        <v>965</v>
      </c>
      <c r="O18" s="19" t="s">
        <v>13</v>
      </c>
      <c r="P18" s="46">
        <v>78</v>
      </c>
      <c r="Q18" s="46">
        <v>208</v>
      </c>
      <c r="R18" s="46">
        <v>15</v>
      </c>
      <c r="S18" s="46">
        <v>7</v>
      </c>
      <c r="T18" s="6">
        <f t="shared" si="2"/>
        <v>294.5</v>
      </c>
      <c r="U18" s="2">
        <f t="shared" si="4"/>
        <v>1131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54</v>
      </c>
      <c r="C19" s="69">
        <v>143</v>
      </c>
      <c r="D19" s="69">
        <v>14</v>
      </c>
      <c r="E19" s="69">
        <v>9</v>
      </c>
      <c r="F19" s="7">
        <f t="shared" si="0"/>
        <v>220.5</v>
      </c>
      <c r="G19" s="3">
        <f t="shared" si="5"/>
        <v>905.5</v>
      </c>
      <c r="H19" s="20" t="s">
        <v>22</v>
      </c>
      <c r="I19" s="45">
        <v>71</v>
      </c>
      <c r="J19" s="45">
        <v>188</v>
      </c>
      <c r="K19" s="45">
        <v>11</v>
      </c>
      <c r="L19" s="45">
        <v>7</v>
      </c>
      <c r="M19" s="6">
        <f t="shared" si="1"/>
        <v>263</v>
      </c>
      <c r="N19" s="2">
        <f>M16+M17+M18+M19</f>
        <v>987.5</v>
      </c>
      <c r="O19" s="19" t="s">
        <v>16</v>
      </c>
      <c r="P19" s="46">
        <v>67</v>
      </c>
      <c r="Q19" s="46">
        <v>256</v>
      </c>
      <c r="R19" s="46">
        <v>11</v>
      </c>
      <c r="S19" s="46">
        <v>3</v>
      </c>
      <c r="T19" s="6">
        <f t="shared" si="2"/>
        <v>319</v>
      </c>
      <c r="U19" s="2">
        <f t="shared" si="4"/>
        <v>1182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58">
        <v>55</v>
      </c>
      <c r="C20" s="158">
        <v>179</v>
      </c>
      <c r="D20" s="158">
        <v>17</v>
      </c>
      <c r="E20" s="158">
        <v>6</v>
      </c>
      <c r="F20" s="8">
        <f t="shared" si="0"/>
        <v>255.5</v>
      </c>
      <c r="G20" s="35"/>
      <c r="H20" s="19" t="s">
        <v>24</v>
      </c>
      <c r="I20" s="46">
        <v>55</v>
      </c>
      <c r="J20" s="46">
        <v>162</v>
      </c>
      <c r="K20" s="46">
        <v>11</v>
      </c>
      <c r="L20" s="46">
        <v>6</v>
      </c>
      <c r="M20" s="8">
        <f t="shared" si="1"/>
        <v>226.5</v>
      </c>
      <c r="N20" s="2">
        <f>M17+M18+M19+M20</f>
        <v>992</v>
      </c>
      <c r="O20" s="19" t="s">
        <v>45</v>
      </c>
      <c r="P20" s="45">
        <v>68</v>
      </c>
      <c r="Q20" s="45">
        <v>215</v>
      </c>
      <c r="R20" s="45">
        <v>17</v>
      </c>
      <c r="S20" s="45">
        <v>6</v>
      </c>
      <c r="T20" s="8">
        <f t="shared" si="2"/>
        <v>298</v>
      </c>
      <c r="U20" s="2">
        <f t="shared" si="4"/>
        <v>1194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60</v>
      </c>
      <c r="C21" s="61">
        <v>166</v>
      </c>
      <c r="D21" s="61">
        <v>19</v>
      </c>
      <c r="E21" s="61">
        <v>4</v>
      </c>
      <c r="F21" s="6">
        <f t="shared" si="0"/>
        <v>244</v>
      </c>
      <c r="G21" s="36"/>
      <c r="H21" s="20" t="s">
        <v>25</v>
      </c>
      <c r="I21" s="46">
        <v>65</v>
      </c>
      <c r="J21" s="46">
        <v>194</v>
      </c>
      <c r="K21" s="46">
        <v>16</v>
      </c>
      <c r="L21" s="46">
        <v>6</v>
      </c>
      <c r="M21" s="6">
        <f t="shared" si="1"/>
        <v>273.5</v>
      </c>
      <c r="N21" s="2">
        <f>M18+M19+M20+M21</f>
        <v>1038</v>
      </c>
      <c r="O21" s="21" t="s">
        <v>46</v>
      </c>
      <c r="P21" s="47">
        <v>60</v>
      </c>
      <c r="Q21" s="47">
        <v>194</v>
      </c>
      <c r="R21" s="47">
        <v>15</v>
      </c>
      <c r="S21" s="47">
        <v>2</v>
      </c>
      <c r="T21" s="7">
        <f t="shared" si="2"/>
        <v>259</v>
      </c>
      <c r="U21" s="3">
        <f t="shared" si="4"/>
        <v>1170.5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65</v>
      </c>
      <c r="C22" s="61">
        <v>160</v>
      </c>
      <c r="D22" s="61">
        <v>11</v>
      </c>
      <c r="E22" s="61">
        <v>9</v>
      </c>
      <c r="F22" s="6">
        <f t="shared" si="0"/>
        <v>237</v>
      </c>
      <c r="G22" s="2"/>
      <c r="H22" s="21" t="s">
        <v>26</v>
      </c>
      <c r="I22" s="47">
        <v>69</v>
      </c>
      <c r="J22" s="47">
        <v>177</v>
      </c>
      <c r="K22" s="47">
        <v>15</v>
      </c>
      <c r="L22" s="47">
        <v>8</v>
      </c>
      <c r="M22" s="6">
        <f t="shared" si="1"/>
        <v>261.5</v>
      </c>
      <c r="N22" s="3">
        <f>M19+M20+M21+M22</f>
        <v>1024.5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954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1117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1194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82</v>
      </c>
      <c r="G24" s="88"/>
      <c r="H24" s="186"/>
      <c r="I24" s="187"/>
      <c r="J24" s="82" t="s">
        <v>73</v>
      </c>
      <c r="K24" s="86"/>
      <c r="L24" s="86"/>
      <c r="M24" s="87" t="s">
        <v>76</v>
      </c>
      <c r="N24" s="88"/>
      <c r="O24" s="186"/>
      <c r="P24" s="187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X13" sqref="X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45 X CARRERA 38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4538</v>
      </c>
      <c r="M5" s="179"/>
      <c r="N5" s="179"/>
      <c r="O5" s="12"/>
      <c r="P5" s="168" t="s">
        <v>57</v>
      </c>
      <c r="Q5" s="168"/>
      <c r="R5" s="168"/>
      <c r="S5" s="177" t="s">
        <v>153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42934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221" t="s">
        <v>154</v>
      </c>
      <c r="C8" s="233"/>
      <c r="D8" s="233"/>
      <c r="E8" s="222"/>
      <c r="F8" s="165" t="s">
        <v>35</v>
      </c>
      <c r="G8" s="165" t="s">
        <v>37</v>
      </c>
      <c r="H8" s="165" t="s">
        <v>36</v>
      </c>
      <c r="I8" s="221" t="s">
        <v>154</v>
      </c>
      <c r="J8" s="233"/>
      <c r="K8" s="233"/>
      <c r="L8" s="222"/>
      <c r="M8" s="165" t="s">
        <v>35</v>
      </c>
      <c r="N8" s="165" t="s">
        <v>37</v>
      </c>
      <c r="O8" s="165" t="s">
        <v>36</v>
      </c>
      <c r="P8" s="221" t="s">
        <v>154</v>
      </c>
      <c r="Q8" s="233"/>
      <c r="R8" s="233"/>
      <c r="S8" s="222"/>
      <c r="T8" s="165" t="s">
        <v>35</v>
      </c>
      <c r="U8" s="165" t="s">
        <v>37</v>
      </c>
    </row>
    <row r="9" spans="1:28" ht="12" customHeight="1" x14ac:dyDescent="0.2">
      <c r="A9" s="167"/>
      <c r="B9" s="221">
        <v>1</v>
      </c>
      <c r="C9" s="222"/>
      <c r="D9" s="221">
        <v>2</v>
      </c>
      <c r="E9" s="222"/>
      <c r="F9" s="167"/>
      <c r="G9" s="167"/>
      <c r="H9" s="167"/>
      <c r="I9" s="221">
        <v>1</v>
      </c>
      <c r="J9" s="222"/>
      <c r="K9" s="221">
        <v>2</v>
      </c>
      <c r="L9" s="222"/>
      <c r="M9" s="167"/>
      <c r="N9" s="167"/>
      <c r="O9" s="167"/>
      <c r="P9" s="221">
        <v>1</v>
      </c>
      <c r="Q9" s="222"/>
      <c r="R9" s="221">
        <v>2</v>
      </c>
      <c r="S9" s="222"/>
      <c r="T9" s="167"/>
      <c r="U9" s="167"/>
    </row>
    <row r="10" spans="1:28" ht="24" customHeight="1" x14ac:dyDescent="0.2">
      <c r="A10" s="18" t="s">
        <v>11</v>
      </c>
      <c r="B10" s="227">
        <v>12</v>
      </c>
      <c r="C10" s="228"/>
      <c r="D10" s="227">
        <v>8</v>
      </c>
      <c r="E10" s="228"/>
      <c r="F10" s="62">
        <f>B10*0.5+C10*1+D10*2+E10*2.5</f>
        <v>22</v>
      </c>
      <c r="G10" s="2"/>
      <c r="H10" s="19" t="s">
        <v>4</v>
      </c>
      <c r="I10" s="223">
        <v>4</v>
      </c>
      <c r="J10" s="224"/>
      <c r="K10" s="223">
        <v>3</v>
      </c>
      <c r="L10" s="224"/>
      <c r="M10" s="6">
        <f>I10*0.5+J10*1+K10*2+L10*2.5</f>
        <v>8</v>
      </c>
      <c r="N10" s="9">
        <f>F20+F21+F22+M10</f>
        <v>37</v>
      </c>
      <c r="O10" s="19" t="s">
        <v>43</v>
      </c>
      <c r="P10" s="223">
        <v>3</v>
      </c>
      <c r="Q10" s="224"/>
      <c r="R10" s="223">
        <v>5</v>
      </c>
      <c r="S10" s="224"/>
      <c r="T10" s="6">
        <f>P10*0.5+Q10*1+R10*2+S10*2.5</f>
        <v>11.5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227">
        <v>8</v>
      </c>
      <c r="C11" s="228"/>
      <c r="D11" s="227">
        <v>11</v>
      </c>
      <c r="E11" s="228"/>
      <c r="F11" s="6">
        <f t="shared" ref="F11:F22" si="0">B11*0.5+C11*1+D11*2+E11*2.5</f>
        <v>26</v>
      </c>
      <c r="G11" s="2"/>
      <c r="H11" s="19" t="s">
        <v>5</v>
      </c>
      <c r="I11" s="223">
        <v>7</v>
      </c>
      <c r="J11" s="224"/>
      <c r="K11" s="223">
        <v>4</v>
      </c>
      <c r="L11" s="224"/>
      <c r="M11" s="6">
        <f t="shared" ref="M11:M22" si="1">I11*0.5+J11*1+K11*2+L11*2.5</f>
        <v>11.5</v>
      </c>
      <c r="N11" s="9">
        <f>F21+F22+M10+M11</f>
        <v>40</v>
      </c>
      <c r="O11" s="19" t="s">
        <v>44</v>
      </c>
      <c r="P11" s="223">
        <v>7</v>
      </c>
      <c r="Q11" s="224"/>
      <c r="R11" s="223">
        <v>6</v>
      </c>
      <c r="S11" s="224"/>
      <c r="T11" s="6">
        <f t="shared" ref="T11:T21" si="2">P11*0.5+Q11*1+R11*2+S11*2.5</f>
        <v>15.5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227">
        <v>14</v>
      </c>
      <c r="C12" s="228"/>
      <c r="D12" s="227">
        <v>13</v>
      </c>
      <c r="E12" s="228"/>
      <c r="F12" s="6">
        <f t="shared" si="0"/>
        <v>33</v>
      </c>
      <c r="G12" s="2"/>
      <c r="H12" s="19" t="s">
        <v>6</v>
      </c>
      <c r="I12" s="223">
        <v>4</v>
      </c>
      <c r="J12" s="224"/>
      <c r="K12" s="223">
        <v>4</v>
      </c>
      <c r="L12" s="224"/>
      <c r="M12" s="6">
        <f t="shared" si="1"/>
        <v>10</v>
      </c>
      <c r="N12" s="2">
        <f>F22+M10+M11+M12</f>
        <v>46</v>
      </c>
      <c r="O12" s="19" t="s">
        <v>32</v>
      </c>
      <c r="P12" s="223">
        <v>4</v>
      </c>
      <c r="Q12" s="224"/>
      <c r="R12" s="223">
        <v>9</v>
      </c>
      <c r="S12" s="224"/>
      <c r="T12" s="6">
        <f t="shared" si="2"/>
        <v>20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227">
        <v>9</v>
      </c>
      <c r="C13" s="228"/>
      <c r="D13" s="227">
        <v>10</v>
      </c>
      <c r="E13" s="228"/>
      <c r="F13" s="6">
        <f t="shared" si="0"/>
        <v>24.5</v>
      </c>
      <c r="G13" s="2">
        <f>F10+F11+F12+F13</f>
        <v>105.5</v>
      </c>
      <c r="H13" s="19" t="s">
        <v>7</v>
      </c>
      <c r="I13" s="223">
        <v>7</v>
      </c>
      <c r="J13" s="224"/>
      <c r="K13" s="223">
        <v>4</v>
      </c>
      <c r="L13" s="224"/>
      <c r="M13" s="6">
        <f t="shared" si="1"/>
        <v>11.5</v>
      </c>
      <c r="N13" s="2">
        <f t="shared" ref="N13:N18" si="3">M10+M11+M12+M13</f>
        <v>41</v>
      </c>
      <c r="O13" s="19" t="s">
        <v>33</v>
      </c>
      <c r="P13" s="223">
        <v>6</v>
      </c>
      <c r="Q13" s="224"/>
      <c r="R13" s="223">
        <v>10</v>
      </c>
      <c r="S13" s="224"/>
      <c r="T13" s="6">
        <f t="shared" si="2"/>
        <v>23</v>
      </c>
      <c r="U13" s="2">
        <f t="shared" ref="U13:U21" si="4">T10+T11+T12+T13</f>
        <v>70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227">
        <v>12</v>
      </c>
      <c r="C14" s="228"/>
      <c r="D14" s="227">
        <v>11</v>
      </c>
      <c r="E14" s="228"/>
      <c r="F14" s="6">
        <f t="shared" si="0"/>
        <v>28</v>
      </c>
      <c r="G14" s="2">
        <f t="shared" ref="G14:G19" si="5">F11+F12+F13+F14</f>
        <v>111.5</v>
      </c>
      <c r="H14" s="19" t="s">
        <v>9</v>
      </c>
      <c r="I14" s="223">
        <v>4</v>
      </c>
      <c r="J14" s="224"/>
      <c r="K14" s="223">
        <v>3</v>
      </c>
      <c r="L14" s="224"/>
      <c r="M14" s="6">
        <f t="shared" si="1"/>
        <v>8</v>
      </c>
      <c r="N14" s="2">
        <f t="shared" si="3"/>
        <v>41</v>
      </c>
      <c r="O14" s="19" t="s">
        <v>29</v>
      </c>
      <c r="P14" s="223">
        <v>5</v>
      </c>
      <c r="Q14" s="224"/>
      <c r="R14" s="223">
        <v>11</v>
      </c>
      <c r="S14" s="224"/>
      <c r="T14" s="6">
        <f t="shared" si="2"/>
        <v>24.5</v>
      </c>
      <c r="U14" s="2">
        <f t="shared" si="4"/>
        <v>83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227">
        <v>11</v>
      </c>
      <c r="C15" s="228"/>
      <c r="D15" s="227">
        <v>7</v>
      </c>
      <c r="E15" s="228"/>
      <c r="F15" s="6">
        <f t="shared" si="0"/>
        <v>19.5</v>
      </c>
      <c r="G15" s="2">
        <f t="shared" si="5"/>
        <v>105</v>
      </c>
      <c r="H15" s="19" t="s">
        <v>12</v>
      </c>
      <c r="I15" s="223">
        <v>4</v>
      </c>
      <c r="J15" s="224"/>
      <c r="K15" s="223">
        <v>4</v>
      </c>
      <c r="L15" s="224"/>
      <c r="M15" s="6">
        <f t="shared" si="1"/>
        <v>10</v>
      </c>
      <c r="N15" s="2">
        <f t="shared" si="3"/>
        <v>39.5</v>
      </c>
      <c r="O15" s="18" t="s">
        <v>30</v>
      </c>
      <c r="P15" s="223">
        <v>12</v>
      </c>
      <c r="Q15" s="224"/>
      <c r="R15" s="223">
        <v>15</v>
      </c>
      <c r="S15" s="224"/>
      <c r="T15" s="6">
        <f t="shared" si="2"/>
        <v>36</v>
      </c>
      <c r="U15" s="2">
        <f t="shared" si="4"/>
        <v>103.5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227">
        <v>8</v>
      </c>
      <c r="C16" s="228"/>
      <c r="D16" s="227">
        <v>6</v>
      </c>
      <c r="E16" s="228"/>
      <c r="F16" s="6">
        <f t="shared" si="0"/>
        <v>16</v>
      </c>
      <c r="G16" s="2">
        <f t="shared" si="5"/>
        <v>88</v>
      </c>
      <c r="H16" s="19" t="s">
        <v>15</v>
      </c>
      <c r="I16" s="223">
        <v>5</v>
      </c>
      <c r="J16" s="224"/>
      <c r="K16" s="223">
        <v>5</v>
      </c>
      <c r="L16" s="224"/>
      <c r="M16" s="6">
        <f t="shared" si="1"/>
        <v>12.5</v>
      </c>
      <c r="N16" s="2">
        <f t="shared" si="3"/>
        <v>42</v>
      </c>
      <c r="O16" s="19" t="s">
        <v>8</v>
      </c>
      <c r="P16" s="223">
        <v>11</v>
      </c>
      <c r="Q16" s="224"/>
      <c r="R16" s="223">
        <v>11</v>
      </c>
      <c r="S16" s="224"/>
      <c r="T16" s="6">
        <f t="shared" si="2"/>
        <v>27.5</v>
      </c>
      <c r="U16" s="2">
        <f t="shared" si="4"/>
        <v>111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227">
        <v>6</v>
      </c>
      <c r="C17" s="228"/>
      <c r="D17" s="227">
        <v>5</v>
      </c>
      <c r="E17" s="228"/>
      <c r="F17" s="6">
        <f t="shared" si="0"/>
        <v>13</v>
      </c>
      <c r="G17" s="2">
        <f t="shared" si="5"/>
        <v>76.5</v>
      </c>
      <c r="H17" s="19" t="s">
        <v>18</v>
      </c>
      <c r="I17" s="223">
        <v>4</v>
      </c>
      <c r="J17" s="224"/>
      <c r="K17" s="223">
        <v>4</v>
      </c>
      <c r="L17" s="224"/>
      <c r="M17" s="6">
        <f t="shared" si="1"/>
        <v>10</v>
      </c>
      <c r="N17" s="2">
        <f t="shared" si="3"/>
        <v>40.5</v>
      </c>
      <c r="O17" s="19" t="s">
        <v>10</v>
      </c>
      <c r="P17" s="223">
        <v>13</v>
      </c>
      <c r="Q17" s="224"/>
      <c r="R17" s="223">
        <v>6</v>
      </c>
      <c r="S17" s="224"/>
      <c r="T17" s="6">
        <f t="shared" si="2"/>
        <v>18.5</v>
      </c>
      <c r="U17" s="2">
        <f t="shared" si="4"/>
        <v>106.5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227">
        <v>7</v>
      </c>
      <c r="C18" s="228"/>
      <c r="D18" s="227">
        <v>3</v>
      </c>
      <c r="E18" s="228"/>
      <c r="F18" s="6">
        <f t="shared" si="0"/>
        <v>9.5</v>
      </c>
      <c r="G18" s="2">
        <f t="shared" si="5"/>
        <v>58</v>
      </c>
      <c r="H18" s="19" t="s">
        <v>20</v>
      </c>
      <c r="I18" s="223">
        <v>4</v>
      </c>
      <c r="J18" s="224"/>
      <c r="K18" s="223">
        <v>5</v>
      </c>
      <c r="L18" s="224"/>
      <c r="M18" s="6">
        <f t="shared" si="1"/>
        <v>12</v>
      </c>
      <c r="N18" s="2">
        <f t="shared" si="3"/>
        <v>44.5</v>
      </c>
      <c r="O18" s="19" t="s">
        <v>13</v>
      </c>
      <c r="P18" s="223">
        <v>14</v>
      </c>
      <c r="Q18" s="224"/>
      <c r="R18" s="223">
        <v>10</v>
      </c>
      <c r="S18" s="224"/>
      <c r="T18" s="6">
        <f t="shared" si="2"/>
        <v>27</v>
      </c>
      <c r="U18" s="2">
        <f t="shared" si="4"/>
        <v>109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229">
        <v>4</v>
      </c>
      <c r="C19" s="230"/>
      <c r="D19" s="229">
        <v>4</v>
      </c>
      <c r="E19" s="230"/>
      <c r="F19" s="7">
        <f t="shared" si="0"/>
        <v>10</v>
      </c>
      <c r="G19" s="3">
        <f t="shared" si="5"/>
        <v>48.5</v>
      </c>
      <c r="H19" s="20" t="s">
        <v>22</v>
      </c>
      <c r="I19" s="223">
        <v>6</v>
      </c>
      <c r="J19" s="224"/>
      <c r="K19" s="223">
        <v>3</v>
      </c>
      <c r="L19" s="224"/>
      <c r="M19" s="6">
        <f t="shared" si="1"/>
        <v>9</v>
      </c>
      <c r="N19" s="2">
        <f>M16+M17+M18+M19</f>
        <v>43.5</v>
      </c>
      <c r="O19" s="19" t="s">
        <v>16</v>
      </c>
      <c r="P19" s="223">
        <v>11</v>
      </c>
      <c r="Q19" s="224"/>
      <c r="R19" s="223">
        <v>7</v>
      </c>
      <c r="S19" s="224"/>
      <c r="T19" s="6">
        <f t="shared" si="2"/>
        <v>19.5</v>
      </c>
      <c r="U19" s="2">
        <f t="shared" si="4"/>
        <v>92.5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231">
        <v>1</v>
      </c>
      <c r="C20" s="232"/>
      <c r="D20" s="231">
        <v>4</v>
      </c>
      <c r="E20" s="232"/>
      <c r="F20" s="8">
        <f t="shared" si="0"/>
        <v>8.5</v>
      </c>
      <c r="G20" s="35"/>
      <c r="H20" s="19" t="s">
        <v>24</v>
      </c>
      <c r="I20" s="223">
        <v>3</v>
      </c>
      <c r="J20" s="224"/>
      <c r="K20" s="223">
        <v>4</v>
      </c>
      <c r="L20" s="224"/>
      <c r="M20" s="8">
        <f t="shared" si="1"/>
        <v>9.5</v>
      </c>
      <c r="N20" s="2">
        <f>M17+M18+M19+M20</f>
        <v>40.5</v>
      </c>
      <c r="O20" s="19" t="s">
        <v>45</v>
      </c>
      <c r="P20" s="223">
        <v>10</v>
      </c>
      <c r="Q20" s="224"/>
      <c r="R20" s="223">
        <v>19</v>
      </c>
      <c r="S20" s="224"/>
      <c r="T20" s="8">
        <f t="shared" si="2"/>
        <v>43</v>
      </c>
      <c r="U20" s="2">
        <f t="shared" si="4"/>
        <v>108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227">
        <v>4</v>
      </c>
      <c r="C21" s="228"/>
      <c r="D21" s="227">
        <v>1</v>
      </c>
      <c r="E21" s="228"/>
      <c r="F21" s="6">
        <f t="shared" si="0"/>
        <v>4</v>
      </c>
      <c r="G21" s="36"/>
      <c r="H21" s="20" t="s">
        <v>25</v>
      </c>
      <c r="I21" s="223">
        <v>5</v>
      </c>
      <c r="J21" s="224"/>
      <c r="K21" s="223">
        <v>4</v>
      </c>
      <c r="L21" s="224"/>
      <c r="M21" s="6">
        <f t="shared" si="1"/>
        <v>10.5</v>
      </c>
      <c r="N21" s="2">
        <f>M18+M19+M20+M21</f>
        <v>41</v>
      </c>
      <c r="O21" s="21" t="s">
        <v>46</v>
      </c>
      <c r="P21" s="225">
        <v>17</v>
      </c>
      <c r="Q21" s="226"/>
      <c r="R21" s="225">
        <v>13</v>
      </c>
      <c r="S21" s="226"/>
      <c r="T21" s="7">
        <f t="shared" si="2"/>
        <v>34.5</v>
      </c>
      <c r="U21" s="3">
        <f t="shared" si="4"/>
        <v>124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227">
        <v>9</v>
      </c>
      <c r="C22" s="228"/>
      <c r="D22" s="227">
        <v>6</v>
      </c>
      <c r="E22" s="228"/>
      <c r="F22" s="6">
        <f t="shared" si="0"/>
        <v>16.5</v>
      </c>
      <c r="G22" s="2"/>
      <c r="H22" s="21" t="s">
        <v>26</v>
      </c>
      <c r="I22" s="225">
        <v>4</v>
      </c>
      <c r="J22" s="226"/>
      <c r="K22" s="225">
        <v>4</v>
      </c>
      <c r="L22" s="226"/>
      <c r="M22" s="6">
        <f t="shared" si="1"/>
        <v>10</v>
      </c>
      <c r="N22" s="3">
        <f>M19+M20+M21+M22</f>
        <v>39</v>
      </c>
      <c r="O22" s="19"/>
      <c r="P22" s="219"/>
      <c r="Q22" s="220"/>
      <c r="R22" s="219"/>
      <c r="S22" s="220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111.5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46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66</v>
      </c>
      <c r="G24" s="88"/>
      <c r="H24" s="186"/>
      <c r="I24" s="187"/>
      <c r="J24" s="82" t="s">
        <v>73</v>
      </c>
      <c r="K24" s="86"/>
      <c r="L24" s="86"/>
      <c r="M24" s="87" t="s">
        <v>75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119">
    <mergeCell ref="A6:C6"/>
    <mergeCell ref="D6:H6"/>
    <mergeCell ref="I6:K6"/>
    <mergeCell ref="L6:N6"/>
    <mergeCell ref="P6:R6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U8:U9"/>
    <mergeCell ref="E7:K7"/>
    <mergeCell ref="A8:A9"/>
    <mergeCell ref="B8:E8"/>
    <mergeCell ref="F8:F9"/>
    <mergeCell ref="G8:G9"/>
    <mergeCell ref="H8:H9"/>
    <mergeCell ref="I8:L8"/>
    <mergeCell ref="K9:L9"/>
    <mergeCell ref="D9:E9"/>
    <mergeCell ref="Q23:T23"/>
    <mergeCell ref="M8:M9"/>
    <mergeCell ref="N8:N9"/>
    <mergeCell ref="O8:O9"/>
    <mergeCell ref="P8:S8"/>
    <mergeCell ref="T8:T9"/>
    <mergeCell ref="I17:J17"/>
    <mergeCell ref="I18:J18"/>
    <mergeCell ref="I19:J19"/>
    <mergeCell ref="I20:J20"/>
    <mergeCell ref="I21:J21"/>
    <mergeCell ref="I22:J22"/>
    <mergeCell ref="I9:J9"/>
    <mergeCell ref="I10:J10"/>
    <mergeCell ref="I11:J11"/>
    <mergeCell ref="I12:J12"/>
    <mergeCell ref="I13:J13"/>
    <mergeCell ref="I14:J14"/>
    <mergeCell ref="I15:J15"/>
    <mergeCell ref="I16:J16"/>
    <mergeCell ref="P12:Q12"/>
    <mergeCell ref="K10:L10"/>
    <mergeCell ref="P14:Q14"/>
    <mergeCell ref="H23:I24"/>
    <mergeCell ref="J23:M23"/>
    <mergeCell ref="K21:L21"/>
    <mergeCell ref="K11:L11"/>
    <mergeCell ref="K12:L12"/>
    <mergeCell ref="K13:L13"/>
    <mergeCell ref="K14:L14"/>
    <mergeCell ref="K15:L15"/>
    <mergeCell ref="O23:P24"/>
    <mergeCell ref="A26:E26"/>
    <mergeCell ref="A23:B24"/>
    <mergeCell ref="C23:F23"/>
    <mergeCell ref="B19:C19"/>
    <mergeCell ref="B20:C20"/>
    <mergeCell ref="B21:C21"/>
    <mergeCell ref="B22:C22"/>
    <mergeCell ref="D22:E22"/>
    <mergeCell ref="D15:E15"/>
    <mergeCell ref="P15:Q15"/>
    <mergeCell ref="P16:Q16"/>
    <mergeCell ref="P17:Q17"/>
    <mergeCell ref="K16:L16"/>
    <mergeCell ref="K17:L17"/>
    <mergeCell ref="K18:L18"/>
    <mergeCell ref="D16:E16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D17:E17"/>
    <mergeCell ref="D18:E18"/>
    <mergeCell ref="D19:E19"/>
    <mergeCell ref="D20:E20"/>
    <mergeCell ref="K19:L19"/>
    <mergeCell ref="K20:L20"/>
    <mergeCell ref="R21:S21"/>
    <mergeCell ref="D10:E10"/>
    <mergeCell ref="D11:E11"/>
    <mergeCell ref="D12:E12"/>
    <mergeCell ref="D13:E13"/>
    <mergeCell ref="D14:E14"/>
    <mergeCell ref="D21:E21"/>
    <mergeCell ref="R22:S22"/>
    <mergeCell ref="B9:C9"/>
    <mergeCell ref="R14:S14"/>
    <mergeCell ref="R15:S15"/>
    <mergeCell ref="R16:S16"/>
    <mergeCell ref="R17:S17"/>
    <mergeCell ref="R18:S18"/>
    <mergeCell ref="R19:S19"/>
    <mergeCell ref="P18:Q18"/>
    <mergeCell ref="P19:Q19"/>
    <mergeCell ref="P20:Q20"/>
    <mergeCell ref="P21:Q21"/>
    <mergeCell ref="P22:Q22"/>
    <mergeCell ref="R9:S9"/>
    <mergeCell ref="R10:S10"/>
    <mergeCell ref="R11:S11"/>
    <mergeCell ref="R12:S12"/>
    <mergeCell ref="R13:S13"/>
    <mergeCell ref="K22:L22"/>
    <mergeCell ref="P9:Q9"/>
    <mergeCell ref="P10:Q10"/>
    <mergeCell ref="P11:Q11"/>
    <mergeCell ref="P13:Q13"/>
    <mergeCell ref="R20:S20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45 X CARRERA 38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4538</v>
      </c>
      <c r="M6" s="179"/>
      <c r="N6" s="179"/>
      <c r="O6" s="12"/>
      <c r="P6" s="168" t="s">
        <v>58</v>
      </c>
      <c r="Q6" s="168"/>
      <c r="R6" s="168"/>
      <c r="S6" s="234">
        <f>'G-1'!S6:U6</f>
        <v>42934</v>
      </c>
      <c r="T6" s="234"/>
      <c r="U6" s="23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'G-1'!B10+'G-2'!B10+'G-3'!B10+'G-4'!B10</f>
        <v>66</v>
      </c>
      <c r="C10" s="46">
        <f>'G-1'!C10+'G-2'!C10+'G-3'!C10+'G-4'!C10</f>
        <v>776</v>
      </c>
      <c r="D10" s="46">
        <f>'G-1'!D10+'G-2'!D10+'G-3'!D10+'G-4'!D10</f>
        <v>65</v>
      </c>
      <c r="E10" s="46">
        <f>'G-1'!E10+'G-2'!E10+'G-3'!E10+'G-4'!E10</f>
        <v>10</v>
      </c>
      <c r="F10" s="6">
        <f t="shared" ref="F10:F22" si="0">B10*0.5+C10*1+D10*2+E10*2.5</f>
        <v>964</v>
      </c>
      <c r="G10" s="2"/>
      <c r="H10" s="19" t="s">
        <v>4</v>
      </c>
      <c r="I10" s="46">
        <f>'G-1'!I10+'G-2'!I10+'G-3'!I10+'G-4'!I10</f>
        <v>111</v>
      </c>
      <c r="J10" s="46">
        <f>'G-1'!J10+'G-2'!J10+'G-3'!J10+'G-4'!J10</f>
        <v>766</v>
      </c>
      <c r="K10" s="46">
        <f>'G-1'!K10+'G-2'!K10+'G-3'!K10+'G-4'!K10</f>
        <v>32</v>
      </c>
      <c r="L10" s="46">
        <f>'G-1'!L10+'G-2'!L10+'G-3'!L10+'G-4'!L10</f>
        <v>37</v>
      </c>
      <c r="M10" s="6">
        <f t="shared" ref="M10:M22" si="1">I10*0.5+J10*1+K10*2+L10*2.5</f>
        <v>978</v>
      </c>
      <c r="N10" s="9">
        <f>F20+F21+F22+M10</f>
        <v>3893</v>
      </c>
      <c r="O10" s="19" t="s">
        <v>43</v>
      </c>
      <c r="P10" s="46">
        <v>82</v>
      </c>
      <c r="Q10" s="46">
        <v>208</v>
      </c>
      <c r="R10" s="46">
        <v>16</v>
      </c>
      <c r="S10" s="46">
        <v>4</v>
      </c>
      <c r="T10" s="6">
        <f t="shared" ref="T10:T21" si="2">P10*0.5+Q10*1+R10*2+S10*2.5</f>
        <v>291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75</v>
      </c>
      <c r="C11" s="46">
        <f>'G-1'!C11+'G-2'!C11+'G-3'!C11+'G-4'!C11</f>
        <v>823</v>
      </c>
      <c r="D11" s="46">
        <f>'G-1'!D11+'G-2'!D11+'G-3'!D11+'G-4'!D11</f>
        <v>71</v>
      </c>
      <c r="E11" s="46">
        <f>'G-1'!E11+'G-2'!E11+'G-3'!E11+'G-4'!E11</f>
        <v>17</v>
      </c>
      <c r="F11" s="6">
        <f t="shared" si="0"/>
        <v>1045</v>
      </c>
      <c r="G11" s="2"/>
      <c r="H11" s="19" t="s">
        <v>5</v>
      </c>
      <c r="I11" s="46">
        <f>'G-1'!I11+'G-2'!I11+'G-3'!I11+'G-4'!I11</f>
        <v>138</v>
      </c>
      <c r="J11" s="46">
        <f>'G-1'!J11+'G-2'!J11+'G-3'!J11+'G-4'!J11</f>
        <v>809</v>
      </c>
      <c r="K11" s="46">
        <f>'G-1'!K11+'G-2'!K11+'G-3'!K11+'G-4'!K11</f>
        <v>35</v>
      </c>
      <c r="L11" s="46">
        <f>'G-1'!L11+'G-2'!L11+'G-3'!L11+'G-4'!L11</f>
        <v>26</v>
      </c>
      <c r="M11" s="6">
        <f t="shared" si="1"/>
        <v>1013</v>
      </c>
      <c r="N11" s="9">
        <f>F21+F22+M10+M11</f>
        <v>3924</v>
      </c>
      <c r="O11" s="19" t="s">
        <v>44</v>
      </c>
      <c r="P11" s="46">
        <v>103</v>
      </c>
      <c r="Q11" s="46">
        <v>217</v>
      </c>
      <c r="R11" s="46">
        <v>18</v>
      </c>
      <c r="S11" s="46">
        <v>6</v>
      </c>
      <c r="T11" s="6">
        <f t="shared" si="2"/>
        <v>319.5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81</v>
      </c>
      <c r="C12" s="46">
        <f>'G-1'!C12+'G-2'!C12+'G-3'!C12+'G-4'!C12</f>
        <v>780</v>
      </c>
      <c r="D12" s="46">
        <f>'G-1'!D12+'G-2'!D12+'G-3'!D12+'G-4'!D12</f>
        <v>68</v>
      </c>
      <c r="E12" s="46">
        <f>'G-1'!E12+'G-2'!E12+'G-3'!E12+'G-4'!E12</f>
        <v>20</v>
      </c>
      <c r="F12" s="6">
        <f t="shared" si="0"/>
        <v>1006.5</v>
      </c>
      <c r="G12" s="2"/>
      <c r="H12" s="19" t="s">
        <v>6</v>
      </c>
      <c r="I12" s="46">
        <f>'G-1'!I12+'G-2'!I12+'G-3'!I12+'G-4'!I12</f>
        <v>115</v>
      </c>
      <c r="J12" s="46">
        <f>'G-1'!J12+'G-2'!J12+'G-3'!J12+'G-4'!J12</f>
        <v>765</v>
      </c>
      <c r="K12" s="46">
        <f>'G-1'!K12+'G-2'!K12+'G-3'!K12+'G-4'!K12</f>
        <v>38</v>
      </c>
      <c r="L12" s="46">
        <f>'G-1'!L12+'G-2'!L12+'G-3'!L12+'G-4'!L12</f>
        <v>21</v>
      </c>
      <c r="M12" s="6">
        <f t="shared" si="1"/>
        <v>951</v>
      </c>
      <c r="N12" s="2">
        <f>F22+M10+M11+M12</f>
        <v>3934.5</v>
      </c>
      <c r="O12" s="19" t="s">
        <v>32</v>
      </c>
      <c r="P12" s="46">
        <v>78</v>
      </c>
      <c r="Q12" s="46">
        <v>206</v>
      </c>
      <c r="R12" s="46">
        <v>16</v>
      </c>
      <c r="S12" s="46">
        <v>2</v>
      </c>
      <c r="T12" s="6">
        <f t="shared" si="2"/>
        <v>282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96</v>
      </c>
      <c r="C13" s="46">
        <f>'G-1'!C13+'G-2'!C13+'G-3'!C13+'G-4'!C13</f>
        <v>779</v>
      </c>
      <c r="D13" s="46">
        <f>'G-1'!D13+'G-2'!D13+'G-3'!D13+'G-4'!D13</f>
        <v>60</v>
      </c>
      <c r="E13" s="46">
        <f>'G-1'!E13+'G-2'!E13+'G-3'!E13+'G-4'!E13</f>
        <v>33</v>
      </c>
      <c r="F13" s="6">
        <f t="shared" si="0"/>
        <v>1029.5</v>
      </c>
      <c r="G13" s="2">
        <f t="shared" ref="G13:G19" si="3">F10+F11+F12+F13</f>
        <v>4045</v>
      </c>
      <c r="H13" s="19" t="s">
        <v>7</v>
      </c>
      <c r="I13" s="46">
        <f>'G-1'!I13+'G-2'!I13+'G-3'!I13+'G-4'!I13</f>
        <v>124</v>
      </c>
      <c r="J13" s="46">
        <f>'G-1'!J13+'G-2'!J13+'G-3'!J13+'G-4'!J13</f>
        <v>755</v>
      </c>
      <c r="K13" s="46">
        <f>'G-1'!K13+'G-2'!K13+'G-3'!K13+'G-4'!K13</f>
        <v>46</v>
      </c>
      <c r="L13" s="46">
        <f>'G-1'!L13+'G-2'!L13+'G-3'!L13+'G-4'!L13</f>
        <v>20</v>
      </c>
      <c r="M13" s="6">
        <f t="shared" si="1"/>
        <v>959</v>
      </c>
      <c r="N13" s="2">
        <f t="shared" ref="N13:N18" si="4">M10+M11+M12+M13</f>
        <v>3901</v>
      </c>
      <c r="O13" s="19" t="s">
        <v>33</v>
      </c>
      <c r="P13" s="46">
        <v>53</v>
      </c>
      <c r="Q13" s="46">
        <v>170</v>
      </c>
      <c r="R13" s="46">
        <v>14</v>
      </c>
      <c r="S13" s="46">
        <v>8</v>
      </c>
      <c r="T13" s="6">
        <f t="shared" si="2"/>
        <v>244.5</v>
      </c>
      <c r="U13" s="2">
        <f t="shared" ref="U13:U21" si="5">T10+T11+T12+T13</f>
        <v>1137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78</v>
      </c>
      <c r="C14" s="46">
        <f>'G-1'!C14+'G-2'!C14+'G-3'!C14+'G-4'!C14</f>
        <v>787</v>
      </c>
      <c r="D14" s="46">
        <f>'G-1'!D14+'G-2'!D14+'G-3'!D14+'G-4'!D14</f>
        <v>59</v>
      </c>
      <c r="E14" s="46">
        <f>'G-1'!E14+'G-2'!E14+'G-3'!E14+'G-4'!E14</f>
        <v>22</v>
      </c>
      <c r="F14" s="6">
        <f t="shared" si="0"/>
        <v>999</v>
      </c>
      <c r="G14" s="2">
        <f t="shared" si="3"/>
        <v>4080</v>
      </c>
      <c r="H14" s="19" t="s">
        <v>9</v>
      </c>
      <c r="I14" s="46">
        <f>'G-1'!I14+'G-2'!I14+'G-3'!I14+'G-4'!I14</f>
        <v>92</v>
      </c>
      <c r="J14" s="46">
        <f>'G-1'!J14+'G-2'!J14+'G-3'!J14+'G-4'!J14</f>
        <v>670</v>
      </c>
      <c r="K14" s="46">
        <f>'G-1'!K14+'G-2'!K14+'G-3'!K14+'G-4'!K14</f>
        <v>39</v>
      </c>
      <c r="L14" s="46">
        <f>'G-1'!L14+'G-2'!L14+'G-3'!L14+'G-4'!L14</f>
        <v>18</v>
      </c>
      <c r="M14" s="6">
        <f t="shared" si="1"/>
        <v>839</v>
      </c>
      <c r="N14" s="2">
        <f t="shared" si="4"/>
        <v>3762</v>
      </c>
      <c r="O14" s="19" t="s">
        <v>29</v>
      </c>
      <c r="P14" s="46">
        <v>83</v>
      </c>
      <c r="Q14" s="46">
        <v>206</v>
      </c>
      <c r="R14" s="46">
        <v>16</v>
      </c>
      <c r="S14" s="46">
        <v>4</v>
      </c>
      <c r="T14" s="6">
        <f t="shared" si="2"/>
        <v>289.5</v>
      </c>
      <c r="U14" s="2">
        <f t="shared" si="5"/>
        <v>1135.5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98</v>
      </c>
      <c r="C15" s="46">
        <f>'G-1'!C15+'G-2'!C15+'G-3'!C15+'G-4'!C15</f>
        <v>820</v>
      </c>
      <c r="D15" s="46">
        <f>'G-1'!D15+'G-2'!D15+'G-3'!D15+'G-4'!D15</f>
        <v>49</v>
      </c>
      <c r="E15" s="46">
        <f>'G-1'!E15+'G-2'!E15+'G-3'!E15+'G-4'!E15</f>
        <v>35</v>
      </c>
      <c r="F15" s="6">
        <f t="shared" si="0"/>
        <v>1054.5</v>
      </c>
      <c r="G15" s="2">
        <f t="shared" si="3"/>
        <v>4089.5</v>
      </c>
      <c r="H15" s="19" t="s">
        <v>12</v>
      </c>
      <c r="I15" s="46">
        <f>'G-1'!I15+'G-2'!I15+'G-3'!I15+'G-4'!I15</f>
        <v>98</v>
      </c>
      <c r="J15" s="46">
        <f>'G-1'!J15+'G-2'!J15+'G-3'!J15+'G-4'!J15</f>
        <v>721</v>
      </c>
      <c r="K15" s="46">
        <f>'G-1'!K15+'G-2'!K15+'G-3'!K15+'G-4'!K15</f>
        <v>37</v>
      </c>
      <c r="L15" s="46">
        <f>'G-1'!L15+'G-2'!L15+'G-3'!L15+'G-4'!L15</f>
        <v>17</v>
      </c>
      <c r="M15" s="6">
        <f t="shared" si="1"/>
        <v>886.5</v>
      </c>
      <c r="N15" s="2">
        <f t="shared" si="4"/>
        <v>3635.5</v>
      </c>
      <c r="O15" s="18" t="s">
        <v>30</v>
      </c>
      <c r="P15" s="46">
        <v>55</v>
      </c>
      <c r="Q15" s="46">
        <v>197</v>
      </c>
      <c r="R15" s="46">
        <v>18</v>
      </c>
      <c r="S15" s="46">
        <v>3</v>
      </c>
      <c r="T15" s="6">
        <f t="shared" si="2"/>
        <v>268</v>
      </c>
      <c r="U15" s="2">
        <f t="shared" si="5"/>
        <v>1084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93</v>
      </c>
      <c r="C16" s="46">
        <f>'G-1'!C16+'G-2'!C16+'G-3'!C16+'G-4'!C16</f>
        <v>742</v>
      </c>
      <c r="D16" s="46">
        <f>'G-1'!D16+'G-2'!D16+'G-3'!D16+'G-4'!D16</f>
        <v>54</v>
      </c>
      <c r="E16" s="46">
        <f>'G-1'!E16+'G-2'!E16+'G-3'!E16+'G-4'!E16</f>
        <v>22</v>
      </c>
      <c r="F16" s="6">
        <f t="shared" si="0"/>
        <v>951.5</v>
      </c>
      <c r="G16" s="2">
        <f t="shared" si="3"/>
        <v>4034.5</v>
      </c>
      <c r="H16" s="19" t="s">
        <v>15</v>
      </c>
      <c r="I16" s="46">
        <f>'G-1'!I16+'G-2'!I16+'G-3'!I16+'G-4'!I16</f>
        <v>101</v>
      </c>
      <c r="J16" s="46">
        <f>'G-1'!J16+'G-2'!J16+'G-3'!J16+'G-4'!J16</f>
        <v>684</v>
      </c>
      <c r="K16" s="46">
        <f>'G-1'!K16+'G-2'!K16+'G-3'!K16+'G-4'!K16</f>
        <v>33</v>
      </c>
      <c r="L16" s="46">
        <f>'G-1'!L16+'G-2'!L16+'G-3'!L16+'G-4'!L16</f>
        <v>16</v>
      </c>
      <c r="M16" s="6">
        <f t="shared" si="1"/>
        <v>840.5</v>
      </c>
      <c r="N16" s="2">
        <f t="shared" si="4"/>
        <v>3525</v>
      </c>
      <c r="O16" s="19" t="s">
        <v>8</v>
      </c>
      <c r="P16" s="46">
        <v>87</v>
      </c>
      <c r="Q16" s="46">
        <v>203</v>
      </c>
      <c r="R16" s="46">
        <v>16</v>
      </c>
      <c r="S16" s="46">
        <v>3</v>
      </c>
      <c r="T16" s="6">
        <f t="shared" si="2"/>
        <v>286</v>
      </c>
      <c r="U16" s="2">
        <f t="shared" si="5"/>
        <v>1088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95</v>
      </c>
      <c r="C17" s="46">
        <f>'G-1'!C17+'G-2'!C17+'G-3'!C17+'G-4'!C17</f>
        <v>809</v>
      </c>
      <c r="D17" s="46">
        <f>'G-1'!D17+'G-2'!D17+'G-3'!D17+'G-4'!D17</f>
        <v>38</v>
      </c>
      <c r="E17" s="46">
        <f>'G-1'!E17+'G-2'!E17+'G-3'!E17+'G-4'!E17</f>
        <v>34</v>
      </c>
      <c r="F17" s="6">
        <f t="shared" si="0"/>
        <v>1017.5</v>
      </c>
      <c r="G17" s="2">
        <f t="shared" si="3"/>
        <v>4022.5</v>
      </c>
      <c r="H17" s="19" t="s">
        <v>18</v>
      </c>
      <c r="I17" s="46">
        <f>'G-1'!I17+'G-2'!I17+'G-3'!I17+'G-4'!I17</f>
        <v>81</v>
      </c>
      <c r="J17" s="46">
        <f>'G-1'!J17+'G-2'!J17+'G-3'!J17+'G-4'!J17</f>
        <v>727</v>
      </c>
      <c r="K17" s="46">
        <f>'G-1'!K17+'G-2'!K17+'G-3'!K17+'G-4'!K17</f>
        <v>40</v>
      </c>
      <c r="L17" s="46">
        <f>'G-1'!L17+'G-2'!L17+'G-3'!L17+'G-4'!L17</f>
        <v>18</v>
      </c>
      <c r="M17" s="6">
        <f t="shared" si="1"/>
        <v>892.5</v>
      </c>
      <c r="N17" s="2">
        <f t="shared" si="4"/>
        <v>3458.5</v>
      </c>
      <c r="O17" s="19" t="s">
        <v>10</v>
      </c>
      <c r="P17" s="46">
        <v>79</v>
      </c>
      <c r="Q17" s="46">
        <v>191</v>
      </c>
      <c r="R17" s="46">
        <v>21</v>
      </c>
      <c r="S17" s="46">
        <v>4</v>
      </c>
      <c r="T17" s="6">
        <f t="shared" si="2"/>
        <v>282.5</v>
      </c>
      <c r="U17" s="2">
        <f t="shared" si="5"/>
        <v>1126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100</v>
      </c>
      <c r="C18" s="46">
        <f>'G-1'!C18+'G-2'!C18+'G-3'!C18+'G-4'!C18</f>
        <v>746</v>
      </c>
      <c r="D18" s="46">
        <f>'G-1'!D18+'G-2'!D18+'G-3'!D18+'G-4'!D18</f>
        <v>38</v>
      </c>
      <c r="E18" s="46">
        <f>'G-1'!E18+'G-2'!E18+'G-3'!E18+'G-4'!E18</f>
        <v>29</v>
      </c>
      <c r="F18" s="6">
        <f t="shared" si="0"/>
        <v>944.5</v>
      </c>
      <c r="G18" s="2">
        <f t="shared" si="3"/>
        <v>3968</v>
      </c>
      <c r="H18" s="19" t="s">
        <v>20</v>
      </c>
      <c r="I18" s="46">
        <f>'G-1'!I18+'G-2'!I18+'G-3'!I18+'G-4'!I18</f>
        <v>96</v>
      </c>
      <c r="J18" s="46">
        <f>'G-1'!J18+'G-2'!J18+'G-3'!J18+'G-4'!J18</f>
        <v>764</v>
      </c>
      <c r="K18" s="46">
        <f>'G-1'!K18+'G-2'!K18+'G-3'!K18+'G-4'!K18</f>
        <v>41</v>
      </c>
      <c r="L18" s="46">
        <f>'G-1'!L18+'G-2'!L18+'G-3'!L18+'G-4'!L18</f>
        <v>28</v>
      </c>
      <c r="M18" s="6">
        <f t="shared" si="1"/>
        <v>964</v>
      </c>
      <c r="N18" s="2">
        <f t="shared" si="4"/>
        <v>3583.5</v>
      </c>
      <c r="O18" s="19" t="s">
        <v>13</v>
      </c>
      <c r="P18" s="46">
        <v>78</v>
      </c>
      <c r="Q18" s="46">
        <v>208</v>
      </c>
      <c r="R18" s="46">
        <v>15</v>
      </c>
      <c r="S18" s="46">
        <v>7</v>
      </c>
      <c r="T18" s="6">
        <f t="shared" si="2"/>
        <v>294.5</v>
      </c>
      <c r="U18" s="2">
        <f t="shared" si="5"/>
        <v>1131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88</v>
      </c>
      <c r="C19" s="47">
        <f>'G-1'!C19+'G-2'!C19+'G-3'!C19+'G-4'!C19</f>
        <v>808</v>
      </c>
      <c r="D19" s="47">
        <f>'G-1'!D19+'G-2'!D19+'G-3'!D19+'G-4'!D19</f>
        <v>45</v>
      </c>
      <c r="E19" s="47">
        <f>'G-1'!E19+'G-2'!E19+'G-3'!E19+'G-4'!E19</f>
        <v>29</v>
      </c>
      <c r="F19" s="7">
        <f t="shared" si="0"/>
        <v>1014.5</v>
      </c>
      <c r="G19" s="3">
        <f t="shared" si="3"/>
        <v>3928</v>
      </c>
      <c r="H19" s="20" t="s">
        <v>22</v>
      </c>
      <c r="I19" s="46">
        <f>'G-1'!I19+'G-2'!I19+'G-3'!I19+'G-4'!I19</f>
        <v>124</v>
      </c>
      <c r="J19" s="46">
        <f>'G-1'!J19+'G-2'!J19+'G-3'!J19+'G-4'!J19</f>
        <v>858</v>
      </c>
      <c r="K19" s="46">
        <f>'G-1'!K19+'G-2'!K19+'G-3'!K19+'G-4'!K19</f>
        <v>32</v>
      </c>
      <c r="L19" s="46">
        <f>'G-1'!L19+'G-2'!L19+'G-3'!L19+'G-4'!L19</f>
        <v>31</v>
      </c>
      <c r="M19" s="6">
        <f t="shared" si="1"/>
        <v>1061.5</v>
      </c>
      <c r="N19" s="2">
        <f>M16+M17+M18+M19</f>
        <v>3758.5</v>
      </c>
      <c r="O19" s="19" t="s">
        <v>16</v>
      </c>
      <c r="P19" s="46">
        <v>67</v>
      </c>
      <c r="Q19" s="46">
        <v>256</v>
      </c>
      <c r="R19" s="46">
        <v>11</v>
      </c>
      <c r="S19" s="46">
        <v>3</v>
      </c>
      <c r="T19" s="6">
        <f t="shared" si="2"/>
        <v>319</v>
      </c>
      <c r="U19" s="2">
        <f t="shared" si="5"/>
        <v>1182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87</v>
      </c>
      <c r="C20" s="45">
        <f>'G-1'!C20+'G-2'!C20+'G-3'!C20+'G-4'!C20</f>
        <v>798</v>
      </c>
      <c r="D20" s="45">
        <f>'G-1'!D20+'G-2'!D20+'G-3'!D20+'G-4'!D20</f>
        <v>39</v>
      </c>
      <c r="E20" s="45">
        <f>'G-1'!E20+'G-2'!E20+'G-3'!E20+'G-4'!E20</f>
        <v>25</v>
      </c>
      <c r="F20" s="8">
        <f t="shared" si="0"/>
        <v>982</v>
      </c>
      <c r="G20" s="35"/>
      <c r="H20" s="19" t="s">
        <v>24</v>
      </c>
      <c r="I20" s="46">
        <f>'G-1'!I20+'G-2'!I20+'G-3'!I20+'G-4'!I20</f>
        <v>91</v>
      </c>
      <c r="J20" s="46">
        <f>'G-1'!J20+'G-2'!J20+'G-3'!J20+'G-4'!J20</f>
        <v>809</v>
      </c>
      <c r="K20" s="46">
        <f>'G-1'!K20+'G-2'!K20+'G-3'!K20+'G-4'!K20</f>
        <v>29</v>
      </c>
      <c r="L20" s="46">
        <f>'G-1'!L20+'G-2'!L20+'G-3'!L20+'G-4'!L20</f>
        <v>21</v>
      </c>
      <c r="M20" s="8">
        <f t="shared" si="1"/>
        <v>965</v>
      </c>
      <c r="N20" s="2">
        <f>M17+M18+M19+M20</f>
        <v>3883</v>
      </c>
      <c r="O20" s="19" t="s">
        <v>45</v>
      </c>
      <c r="P20" s="46">
        <v>58</v>
      </c>
      <c r="Q20" s="46">
        <v>248</v>
      </c>
      <c r="R20" s="46">
        <v>10</v>
      </c>
      <c r="S20" s="46">
        <v>5</v>
      </c>
      <c r="T20" s="8">
        <f t="shared" si="2"/>
        <v>309.5</v>
      </c>
      <c r="U20" s="2">
        <f t="shared" si="5"/>
        <v>1205.5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94</v>
      </c>
      <c r="C21" s="46">
        <f>'G-1'!C21+'G-2'!C21+'G-3'!C21+'G-4'!C21</f>
        <v>748</v>
      </c>
      <c r="D21" s="46">
        <f>'G-1'!D21+'G-2'!D21+'G-3'!D21+'G-4'!D21</f>
        <v>39</v>
      </c>
      <c r="E21" s="46">
        <f>'G-1'!E21+'G-2'!E21+'G-3'!E21+'G-4'!E21</f>
        <v>27</v>
      </c>
      <c r="F21" s="6">
        <f t="shared" si="0"/>
        <v>940.5</v>
      </c>
      <c r="G21" s="36"/>
      <c r="H21" s="20" t="s">
        <v>25</v>
      </c>
      <c r="I21" s="46">
        <f>'G-1'!I21+'G-2'!I21+'G-3'!I21+'G-4'!I21</f>
        <v>118</v>
      </c>
      <c r="J21" s="46">
        <f>'G-1'!J21+'G-2'!J21+'G-3'!J21+'G-4'!J21</f>
        <v>872</v>
      </c>
      <c r="K21" s="46">
        <f>'G-1'!K21+'G-2'!K21+'G-3'!K21+'G-4'!K21</f>
        <v>41</v>
      </c>
      <c r="L21" s="46">
        <f>'G-1'!L21+'G-2'!L21+'G-3'!L21+'G-4'!L21</f>
        <v>24</v>
      </c>
      <c r="M21" s="6">
        <f t="shared" si="1"/>
        <v>1073</v>
      </c>
      <c r="N21" s="2">
        <f>M18+M19+M20+M21</f>
        <v>4063.5</v>
      </c>
      <c r="O21" s="21" t="s">
        <v>46</v>
      </c>
      <c r="P21" s="47">
        <v>62</v>
      </c>
      <c r="Q21" s="47">
        <v>228</v>
      </c>
      <c r="R21" s="47">
        <v>12</v>
      </c>
      <c r="S21" s="47">
        <v>4</v>
      </c>
      <c r="T21" s="7">
        <f t="shared" si="2"/>
        <v>293</v>
      </c>
      <c r="U21" s="3">
        <f t="shared" si="5"/>
        <v>1216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103</v>
      </c>
      <c r="C22" s="46">
        <f>'G-1'!C22+'G-2'!C22+'G-3'!C22+'G-4'!C22</f>
        <v>773</v>
      </c>
      <c r="D22" s="46">
        <f>'G-1'!D22+'G-2'!D22+'G-3'!D22+'G-4'!D22</f>
        <v>34</v>
      </c>
      <c r="E22" s="46">
        <f>'G-1'!E22+'G-2'!E22+'G-3'!E22+'G-4'!E22</f>
        <v>40</v>
      </c>
      <c r="F22" s="6">
        <f t="shared" si="0"/>
        <v>992.5</v>
      </c>
      <c r="G22" s="2"/>
      <c r="H22" s="21" t="s">
        <v>26</v>
      </c>
      <c r="I22" s="46">
        <f>'G-1'!I22+'G-2'!I22+'G-3'!I22+'G-4'!I22</f>
        <v>124</v>
      </c>
      <c r="J22" s="46">
        <f>'G-1'!J22+'G-2'!J22+'G-3'!J22+'G-4'!J22</f>
        <v>807</v>
      </c>
      <c r="K22" s="46">
        <f>'G-1'!K22+'G-2'!K22+'G-3'!K22+'G-4'!K22</f>
        <v>34</v>
      </c>
      <c r="L22" s="46">
        <f>'G-1'!L22+'G-2'!L22+'G-3'!L22+'G-4'!L22</f>
        <v>23</v>
      </c>
      <c r="M22" s="6">
        <f t="shared" si="1"/>
        <v>994.5</v>
      </c>
      <c r="N22" s="3">
        <f>M19+M20+M21+M22</f>
        <v>4094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4089.5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4094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1216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93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8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52" t="s">
        <v>112</v>
      </c>
      <c r="B2" s="252"/>
      <c r="C2" s="252"/>
      <c r="D2" s="252"/>
      <c r="E2" s="252"/>
      <c r="F2" s="252"/>
      <c r="G2" s="252"/>
      <c r="H2" s="252"/>
      <c r="I2" s="252"/>
      <c r="J2" s="25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53" t="s">
        <v>113</v>
      </c>
      <c r="B4" s="253"/>
      <c r="C4" s="254" t="s">
        <v>60</v>
      </c>
      <c r="D4" s="254"/>
      <c r="E4" s="254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55" t="str">
        <f>'G-1'!D5</f>
        <v>CALLE 45 X CARRERA 38</v>
      </c>
      <c r="D5" s="255"/>
      <c r="E5" s="255"/>
      <c r="F5" s="111"/>
      <c r="G5" s="112"/>
      <c r="H5" s="103" t="s">
        <v>53</v>
      </c>
      <c r="I5" s="256">
        <f>'G-1'!L5</f>
        <v>4538</v>
      </c>
      <c r="J5" s="256"/>
    </row>
    <row r="6" spans="1:10" x14ac:dyDescent="0.2">
      <c r="A6" s="168" t="s">
        <v>114</v>
      </c>
      <c r="B6" s="168"/>
      <c r="C6" s="241" t="s">
        <v>157</v>
      </c>
      <c r="D6" s="241"/>
      <c r="E6" s="241"/>
      <c r="F6" s="111"/>
      <c r="G6" s="112"/>
      <c r="H6" s="103" t="s">
        <v>58</v>
      </c>
      <c r="I6" s="242">
        <f>'G-1'!S6</f>
        <v>42934</v>
      </c>
      <c r="J6" s="242"/>
    </row>
    <row r="7" spans="1:10" x14ac:dyDescent="0.2">
      <c r="A7" s="113"/>
      <c r="B7" s="113"/>
      <c r="C7" s="243"/>
      <c r="D7" s="243"/>
      <c r="E7" s="243"/>
      <c r="F7" s="243"/>
      <c r="G7" s="110"/>
      <c r="H7" s="114"/>
      <c r="I7" s="115"/>
      <c r="J7" s="106"/>
    </row>
    <row r="8" spans="1:10" x14ac:dyDescent="0.2">
      <c r="A8" s="244" t="s">
        <v>115</v>
      </c>
      <c r="B8" s="246" t="s">
        <v>116</v>
      </c>
      <c r="C8" s="244" t="s">
        <v>117</v>
      </c>
      <c r="D8" s="246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48" t="s">
        <v>123</v>
      </c>
      <c r="J8" s="250" t="s">
        <v>124</v>
      </c>
    </row>
    <row r="9" spans="1:10" x14ac:dyDescent="0.2">
      <c r="A9" s="245"/>
      <c r="B9" s="247"/>
      <c r="C9" s="245"/>
      <c r="D9" s="247"/>
      <c r="E9" s="119" t="s">
        <v>52</v>
      </c>
      <c r="F9" s="120" t="s">
        <v>0</v>
      </c>
      <c r="G9" s="121" t="s">
        <v>2</v>
      </c>
      <c r="H9" s="120" t="s">
        <v>3</v>
      </c>
      <c r="I9" s="249"/>
      <c r="J9" s="251"/>
    </row>
    <row r="10" spans="1:10" x14ac:dyDescent="0.2">
      <c r="A10" s="235" t="s">
        <v>125</v>
      </c>
      <c r="B10" s="238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127</v>
      </c>
      <c r="D11" s="125" t="s">
        <v>128</v>
      </c>
      <c r="E11" s="126">
        <v>6</v>
      </c>
      <c r="F11" s="126">
        <v>355</v>
      </c>
      <c r="G11" s="126">
        <v>18</v>
      </c>
      <c r="H11" s="126">
        <v>12</v>
      </c>
      <c r="I11" s="126">
        <f t="shared" ref="I11:I45" si="0">E11*0.5+F11+G11*2+H11*2.5</f>
        <v>424</v>
      </c>
      <c r="J11" s="127">
        <f>IF(I11=0,"0,00",I11/SUM(I10:I12)*100)</f>
        <v>92.880613362541069</v>
      </c>
    </row>
    <row r="12" spans="1:10" x14ac:dyDescent="0.2">
      <c r="A12" s="236"/>
      <c r="B12" s="239"/>
      <c r="C12" s="128" t="s">
        <v>137</v>
      </c>
      <c r="D12" s="129" t="s">
        <v>129</v>
      </c>
      <c r="E12" s="74">
        <v>1</v>
      </c>
      <c r="F12" s="74">
        <v>30</v>
      </c>
      <c r="G12" s="74">
        <v>1</v>
      </c>
      <c r="H12" s="74">
        <v>0</v>
      </c>
      <c r="I12" s="130">
        <f t="shared" si="0"/>
        <v>32.5</v>
      </c>
      <c r="J12" s="131">
        <f>IF(I12=0,"0,00",I12/SUM(I10:I12)*100)</f>
        <v>7.119386637458927</v>
      </c>
    </row>
    <row r="13" spans="1:10" x14ac:dyDescent="0.2">
      <c r="A13" s="236"/>
      <c r="B13" s="239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130</v>
      </c>
      <c r="D14" s="125" t="s">
        <v>128</v>
      </c>
      <c r="E14" s="126">
        <v>10</v>
      </c>
      <c r="F14" s="126">
        <v>371</v>
      </c>
      <c r="G14" s="126">
        <v>17</v>
      </c>
      <c r="H14" s="126">
        <v>5</v>
      </c>
      <c r="I14" s="126">
        <f t="shared" si="0"/>
        <v>422.5</v>
      </c>
      <c r="J14" s="127">
        <f>IF(I14=0,"0,00",I14/SUM(I13:I15)*100)</f>
        <v>93.370165745856355</v>
      </c>
    </row>
    <row r="15" spans="1:10" x14ac:dyDescent="0.2">
      <c r="A15" s="236"/>
      <c r="B15" s="239"/>
      <c r="C15" s="128" t="s">
        <v>138</v>
      </c>
      <c r="D15" s="129" t="s">
        <v>129</v>
      </c>
      <c r="E15" s="74">
        <v>2</v>
      </c>
      <c r="F15" s="74">
        <v>29</v>
      </c>
      <c r="G15" s="74">
        <v>0</v>
      </c>
      <c r="H15" s="74">
        <v>0</v>
      </c>
      <c r="I15" s="130">
        <f t="shared" si="0"/>
        <v>30</v>
      </c>
      <c r="J15" s="131">
        <f>IF(I15=0,"0,00",I15/SUM(I13:I15)*100)</f>
        <v>6.6298342541436464</v>
      </c>
    </row>
    <row r="16" spans="1:10" x14ac:dyDescent="0.2">
      <c r="A16" s="236"/>
      <c r="B16" s="239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131</v>
      </c>
      <c r="D17" s="125" t="s">
        <v>128</v>
      </c>
      <c r="E17" s="126">
        <v>19</v>
      </c>
      <c r="F17" s="126">
        <v>559</v>
      </c>
      <c r="G17" s="126">
        <v>48</v>
      </c>
      <c r="H17" s="126">
        <v>8</v>
      </c>
      <c r="I17" s="126">
        <f t="shared" si="0"/>
        <v>684.5</v>
      </c>
      <c r="J17" s="127">
        <f>IF(I17=0,"0,00",I17/SUM(I16:I18)*100)</f>
        <v>97.995705082319247</v>
      </c>
    </row>
    <row r="18" spans="1:10" x14ac:dyDescent="0.2">
      <c r="A18" s="237"/>
      <c r="B18" s="240"/>
      <c r="C18" s="133" t="s">
        <v>139</v>
      </c>
      <c r="D18" s="129" t="s">
        <v>129</v>
      </c>
      <c r="E18" s="74">
        <v>2</v>
      </c>
      <c r="F18" s="74">
        <v>13</v>
      </c>
      <c r="G18" s="74">
        <v>0</v>
      </c>
      <c r="H18" s="74">
        <v>0</v>
      </c>
      <c r="I18" s="130">
        <f t="shared" si="0"/>
        <v>14</v>
      </c>
      <c r="J18" s="131">
        <f>IF(I18=0,"0,00",I18/SUM(I16:I18)*100)</f>
        <v>2.0042949176807445</v>
      </c>
    </row>
    <row r="19" spans="1:10" x14ac:dyDescent="0.2">
      <c r="A19" s="235" t="s">
        <v>132</v>
      </c>
      <c r="B19" s="238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127</v>
      </c>
      <c r="D20" s="125" t="s">
        <v>128</v>
      </c>
      <c r="E20" s="126">
        <v>9</v>
      </c>
      <c r="F20" s="126">
        <v>458</v>
      </c>
      <c r="G20" s="126">
        <v>17</v>
      </c>
      <c r="H20" s="126">
        <v>17</v>
      </c>
      <c r="I20" s="126">
        <f t="shared" si="0"/>
        <v>539</v>
      </c>
      <c r="J20" s="127">
        <f>IF(I20=0,"0,00",I20/SUM(I19:I21)*100)</f>
        <v>88.216039279869065</v>
      </c>
    </row>
    <row r="21" spans="1:10" x14ac:dyDescent="0.2">
      <c r="A21" s="236"/>
      <c r="B21" s="239"/>
      <c r="C21" s="128" t="s">
        <v>140</v>
      </c>
      <c r="D21" s="129" t="s">
        <v>129</v>
      </c>
      <c r="E21" s="74">
        <v>0</v>
      </c>
      <c r="F21" s="74">
        <v>67</v>
      </c>
      <c r="G21" s="74">
        <v>0</v>
      </c>
      <c r="H21" s="74">
        <v>2</v>
      </c>
      <c r="I21" s="130">
        <f t="shared" si="0"/>
        <v>72</v>
      </c>
      <c r="J21" s="131">
        <f>IF(I21=0,"0,00",I21/SUM(I19:I21)*100)</f>
        <v>11.783960720130933</v>
      </c>
    </row>
    <row r="22" spans="1:10" x14ac:dyDescent="0.2">
      <c r="A22" s="236"/>
      <c r="B22" s="239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130</v>
      </c>
      <c r="D23" s="125" t="s">
        <v>128</v>
      </c>
      <c r="E23" s="126">
        <v>23</v>
      </c>
      <c r="F23" s="126">
        <v>531</v>
      </c>
      <c r="G23" s="126">
        <v>17</v>
      </c>
      <c r="H23" s="126">
        <v>19</v>
      </c>
      <c r="I23" s="126">
        <f t="shared" si="0"/>
        <v>624</v>
      </c>
      <c r="J23" s="127">
        <f>IF(I23=0,"0,00",I23/SUM(I22:I24)*100)</f>
        <v>91.028446389496722</v>
      </c>
    </row>
    <row r="24" spans="1:10" x14ac:dyDescent="0.2">
      <c r="A24" s="236"/>
      <c r="B24" s="239"/>
      <c r="C24" s="128" t="s">
        <v>141</v>
      </c>
      <c r="D24" s="129" t="s">
        <v>129</v>
      </c>
      <c r="E24" s="74">
        <v>3</v>
      </c>
      <c r="F24" s="74">
        <v>55</v>
      </c>
      <c r="G24" s="74">
        <v>0</v>
      </c>
      <c r="H24" s="74">
        <v>2</v>
      </c>
      <c r="I24" s="130">
        <f t="shared" si="0"/>
        <v>61.5</v>
      </c>
      <c r="J24" s="131">
        <f>IF(I24=0,"0,00",I24/SUM(I22:I24)*100)</f>
        <v>8.9715536105032836</v>
      </c>
    </row>
    <row r="25" spans="1:10" x14ac:dyDescent="0.2">
      <c r="A25" s="236"/>
      <c r="B25" s="239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131</v>
      </c>
      <c r="D26" s="125" t="s">
        <v>128</v>
      </c>
      <c r="E26" s="126">
        <v>17</v>
      </c>
      <c r="F26" s="126">
        <v>467</v>
      </c>
      <c r="G26" s="126">
        <v>31</v>
      </c>
      <c r="H26" s="126">
        <v>11</v>
      </c>
      <c r="I26" s="126">
        <f t="shared" si="0"/>
        <v>565</v>
      </c>
      <c r="J26" s="127">
        <f>IF(I26=0,"0,00",I26/SUM(I25:I27)*100)</f>
        <v>92.320261437908499</v>
      </c>
    </row>
    <row r="27" spans="1:10" x14ac:dyDescent="0.2">
      <c r="A27" s="237"/>
      <c r="B27" s="240"/>
      <c r="C27" s="133" t="s">
        <v>142</v>
      </c>
      <c r="D27" s="129" t="s">
        <v>129</v>
      </c>
      <c r="E27" s="74">
        <v>0</v>
      </c>
      <c r="F27" s="74">
        <v>47</v>
      </c>
      <c r="G27" s="74">
        <v>0</v>
      </c>
      <c r="H27" s="74">
        <v>0</v>
      </c>
      <c r="I27" s="130">
        <f t="shared" si="0"/>
        <v>47</v>
      </c>
      <c r="J27" s="131">
        <f>IF(I27=0,"0,00",I27/SUM(I25:I27)*100)</f>
        <v>7.6797385620915035</v>
      </c>
    </row>
    <row r="28" spans="1:10" x14ac:dyDescent="0.2">
      <c r="A28" s="235" t="s">
        <v>133</v>
      </c>
      <c r="B28" s="238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127</v>
      </c>
      <c r="D29" s="125" t="s">
        <v>128</v>
      </c>
      <c r="E29" s="126">
        <v>59</v>
      </c>
      <c r="F29" s="126">
        <v>281</v>
      </c>
      <c r="G29" s="126">
        <v>16</v>
      </c>
      <c r="H29" s="126">
        <v>10</v>
      </c>
      <c r="I29" s="126">
        <f t="shared" si="0"/>
        <v>367.5</v>
      </c>
      <c r="J29" s="127">
        <f>IF(I29=0,"0,00",I29/SUM(I28:I30)*100)</f>
        <v>89.524969549330081</v>
      </c>
    </row>
    <row r="30" spans="1:10" x14ac:dyDescent="0.2">
      <c r="A30" s="236"/>
      <c r="B30" s="239"/>
      <c r="C30" s="128" t="s">
        <v>143</v>
      </c>
      <c r="D30" s="129" t="s">
        <v>129</v>
      </c>
      <c r="E30" s="74">
        <v>2</v>
      </c>
      <c r="F30" s="74">
        <v>42</v>
      </c>
      <c r="G30" s="74">
        <v>0</v>
      </c>
      <c r="H30" s="74">
        <v>0</v>
      </c>
      <c r="I30" s="130">
        <f t="shared" si="0"/>
        <v>43</v>
      </c>
      <c r="J30" s="131">
        <f>IF(I30=0,"0,00",I30/SUM(I28:I30)*100)</f>
        <v>10.475030450669914</v>
      </c>
    </row>
    <row r="31" spans="1:10" x14ac:dyDescent="0.2">
      <c r="A31" s="236"/>
      <c r="B31" s="239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130</v>
      </c>
      <c r="D32" s="125" t="s">
        <v>128</v>
      </c>
      <c r="E32" s="126">
        <v>70</v>
      </c>
      <c r="F32" s="126">
        <v>289</v>
      </c>
      <c r="G32" s="126">
        <v>10</v>
      </c>
      <c r="H32" s="126">
        <v>5</v>
      </c>
      <c r="I32" s="126">
        <f t="shared" si="0"/>
        <v>356.5</v>
      </c>
      <c r="J32" s="127">
        <f>IF(I32=0,"0,00",I32/SUM(I31:I33)*100)</f>
        <v>90.367553865652724</v>
      </c>
    </row>
    <row r="33" spans="1:10" x14ac:dyDescent="0.2">
      <c r="A33" s="236"/>
      <c r="B33" s="239"/>
      <c r="C33" s="128" t="s">
        <v>144</v>
      </c>
      <c r="D33" s="129" t="s">
        <v>129</v>
      </c>
      <c r="E33" s="74">
        <v>0</v>
      </c>
      <c r="F33" s="74">
        <v>33</v>
      </c>
      <c r="G33" s="74">
        <v>0</v>
      </c>
      <c r="H33" s="74">
        <v>2</v>
      </c>
      <c r="I33" s="130">
        <f t="shared" si="0"/>
        <v>38</v>
      </c>
      <c r="J33" s="131">
        <f>IF(I33=0,"0,00",I33/SUM(I31:I33)*100)</f>
        <v>9.6324461343472745</v>
      </c>
    </row>
    <row r="34" spans="1:10" x14ac:dyDescent="0.2">
      <c r="A34" s="236"/>
      <c r="B34" s="239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131</v>
      </c>
      <c r="D35" s="125" t="s">
        <v>128</v>
      </c>
      <c r="E35" s="126">
        <v>55</v>
      </c>
      <c r="F35" s="126">
        <v>188</v>
      </c>
      <c r="G35" s="126">
        <v>16</v>
      </c>
      <c r="H35" s="126">
        <v>3</v>
      </c>
      <c r="I35" s="126">
        <f t="shared" si="0"/>
        <v>255</v>
      </c>
      <c r="J35" s="127">
        <f>IF(I35=0,"0,00",I35/SUM(I34:I36)*100)</f>
        <v>92.391304347826093</v>
      </c>
    </row>
    <row r="36" spans="1:10" x14ac:dyDescent="0.2">
      <c r="A36" s="237"/>
      <c r="B36" s="240"/>
      <c r="C36" s="133" t="s">
        <v>145</v>
      </c>
      <c r="D36" s="129" t="s">
        <v>129</v>
      </c>
      <c r="E36" s="74">
        <v>2</v>
      </c>
      <c r="F36" s="74">
        <v>20</v>
      </c>
      <c r="G36" s="74">
        <v>0</v>
      </c>
      <c r="H36" s="74">
        <v>0</v>
      </c>
      <c r="I36" s="130">
        <f t="shared" si="0"/>
        <v>21</v>
      </c>
      <c r="J36" s="131">
        <f>IF(I36=0,"0,00",I36/SUM(I34:I36)*100)</f>
        <v>7.608695652173914</v>
      </c>
    </row>
    <row r="37" spans="1:10" x14ac:dyDescent="0.2">
      <c r="A37" s="235" t="s">
        <v>134</v>
      </c>
      <c r="B37" s="238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127</v>
      </c>
      <c r="D38" s="125" t="s">
        <v>128</v>
      </c>
      <c r="E38" s="126">
        <v>118</v>
      </c>
      <c r="F38" s="126">
        <v>290</v>
      </c>
      <c r="G38" s="126">
        <v>23</v>
      </c>
      <c r="H38" s="126">
        <v>10</v>
      </c>
      <c r="I38" s="126">
        <f t="shared" si="0"/>
        <v>420</v>
      </c>
      <c r="J38" s="127">
        <f>IF(I38=0,"0,00",I38/SUM(I37:I39)*100)</f>
        <v>89.077412513255567</v>
      </c>
    </row>
    <row r="39" spans="1:10" x14ac:dyDescent="0.2">
      <c r="A39" s="236"/>
      <c r="B39" s="239"/>
      <c r="C39" s="128" t="s">
        <v>146</v>
      </c>
      <c r="D39" s="129" t="s">
        <v>129</v>
      </c>
      <c r="E39" s="74">
        <v>1</v>
      </c>
      <c r="F39" s="74">
        <v>41</v>
      </c>
      <c r="G39" s="74">
        <v>0</v>
      </c>
      <c r="H39" s="74">
        <v>4</v>
      </c>
      <c r="I39" s="130">
        <f t="shared" si="0"/>
        <v>51.5</v>
      </c>
      <c r="J39" s="131">
        <f>IF(I39=0,"0,00",I39/SUM(I37:I39)*100)</f>
        <v>10.922587486744433</v>
      </c>
    </row>
    <row r="40" spans="1:10" x14ac:dyDescent="0.2">
      <c r="A40" s="236"/>
      <c r="B40" s="239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130</v>
      </c>
      <c r="D41" s="125" t="s">
        <v>128</v>
      </c>
      <c r="E41" s="126">
        <v>132</v>
      </c>
      <c r="F41" s="126">
        <v>333</v>
      </c>
      <c r="G41" s="126">
        <v>30</v>
      </c>
      <c r="H41" s="126">
        <v>13</v>
      </c>
      <c r="I41" s="126">
        <f t="shared" si="0"/>
        <v>491.5</v>
      </c>
      <c r="J41" s="127">
        <f>IF(I41=0,"0,00",I41/SUM(I40:I42)*100)</f>
        <v>93.61904761904762</v>
      </c>
    </row>
    <row r="42" spans="1:10" x14ac:dyDescent="0.2">
      <c r="A42" s="236"/>
      <c r="B42" s="239"/>
      <c r="C42" s="128" t="s">
        <v>147</v>
      </c>
      <c r="D42" s="129" t="s">
        <v>129</v>
      </c>
      <c r="E42" s="74">
        <v>2</v>
      </c>
      <c r="F42" s="74">
        <v>28</v>
      </c>
      <c r="G42" s="74">
        <v>1</v>
      </c>
      <c r="H42" s="74">
        <v>1</v>
      </c>
      <c r="I42" s="130">
        <f t="shared" si="0"/>
        <v>33.5</v>
      </c>
      <c r="J42" s="131">
        <f>IF(I42=0,"0,00",I42/SUM(I40:I42)*100)</f>
        <v>6.3809523809523814</v>
      </c>
    </row>
    <row r="43" spans="1:10" x14ac:dyDescent="0.2">
      <c r="A43" s="236"/>
      <c r="B43" s="239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131</v>
      </c>
      <c r="D44" s="125" t="s">
        <v>128</v>
      </c>
      <c r="E44" s="126">
        <v>145</v>
      </c>
      <c r="F44" s="126">
        <v>418</v>
      </c>
      <c r="G44" s="126">
        <v>25</v>
      </c>
      <c r="H44" s="126">
        <v>9</v>
      </c>
      <c r="I44" s="126">
        <f t="shared" si="0"/>
        <v>563</v>
      </c>
      <c r="J44" s="127">
        <f>IF(I44=0,"0,00",I44/SUM(I43:I45)*100)</f>
        <v>91.768541157294209</v>
      </c>
    </row>
    <row r="45" spans="1:10" x14ac:dyDescent="0.2">
      <c r="A45" s="237"/>
      <c r="B45" s="240"/>
      <c r="C45" s="133" t="s">
        <v>148</v>
      </c>
      <c r="D45" s="129" t="s">
        <v>129</v>
      </c>
      <c r="E45" s="74">
        <v>0</v>
      </c>
      <c r="F45" s="74">
        <v>46</v>
      </c>
      <c r="G45" s="74">
        <v>1</v>
      </c>
      <c r="H45" s="74">
        <v>1</v>
      </c>
      <c r="I45" s="135">
        <f t="shared" si="0"/>
        <v>50.5</v>
      </c>
      <c r="J45" s="131">
        <f>IF(I45=0,"0,00",I45/SUM(I43:I45)*100)</f>
        <v>8.2314588427057878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64" t="s">
        <v>95</v>
      </c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64" t="s">
        <v>96</v>
      </c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64" t="s">
        <v>97</v>
      </c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60" t="s">
        <v>98</v>
      </c>
      <c r="B8" s="260"/>
      <c r="C8" s="259" t="s">
        <v>99</v>
      </c>
      <c r="D8" s="259"/>
      <c r="E8" s="259"/>
      <c r="F8" s="259"/>
      <c r="G8" s="259"/>
      <c r="H8" s="259"/>
      <c r="I8" s="92"/>
      <c r="J8" s="92"/>
      <c r="K8" s="92"/>
      <c r="L8" s="260" t="s">
        <v>100</v>
      </c>
      <c r="M8" s="260"/>
      <c r="N8" s="260"/>
      <c r="O8" s="259" t="str">
        <f>'G-1'!D5</f>
        <v>CALLE 45 X CARRERA 38</v>
      </c>
      <c r="P8" s="259"/>
      <c r="Q8" s="259"/>
      <c r="R8" s="259"/>
      <c r="S8" s="259"/>
      <c r="T8" s="92"/>
      <c r="U8" s="92"/>
      <c r="V8" s="260" t="s">
        <v>101</v>
      </c>
      <c r="W8" s="260"/>
      <c r="X8" s="260"/>
      <c r="Y8" s="259">
        <v>2440</v>
      </c>
      <c r="Z8" s="259"/>
      <c r="AA8" s="259"/>
      <c r="AB8" s="92"/>
      <c r="AC8" s="92"/>
      <c r="AD8" s="92"/>
      <c r="AE8" s="92"/>
      <c r="AF8" s="92"/>
      <c r="AG8" s="92"/>
      <c r="AH8" s="260" t="s">
        <v>102</v>
      </c>
      <c r="AI8" s="260"/>
      <c r="AJ8" s="261">
        <f>'G-1'!S6</f>
        <v>42934</v>
      </c>
      <c r="AK8" s="261"/>
      <c r="AL8" s="261"/>
      <c r="AM8" s="26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63" t="s">
        <v>47</v>
      </c>
      <c r="E10" s="263"/>
      <c r="F10" s="263"/>
      <c r="G10" s="26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63" t="s">
        <v>136</v>
      </c>
      <c r="T10" s="263"/>
      <c r="U10" s="263"/>
      <c r="V10" s="26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63" t="s">
        <v>49</v>
      </c>
      <c r="AI10" s="263"/>
      <c r="AJ10" s="263"/>
      <c r="AK10" s="26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62" t="s">
        <v>104</v>
      </c>
      <c r="U12" s="26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999.5</v>
      </c>
      <c r="AV12" s="97">
        <f t="shared" si="0"/>
        <v>989</v>
      </c>
      <c r="AW12" s="97">
        <f t="shared" si="0"/>
        <v>986</v>
      </c>
      <c r="AX12" s="97">
        <f t="shared" si="0"/>
        <v>992.5</v>
      </c>
      <c r="AY12" s="97">
        <f t="shared" si="0"/>
        <v>997</v>
      </c>
      <c r="AZ12" s="97">
        <f t="shared" si="0"/>
        <v>1005.5</v>
      </c>
      <c r="BA12" s="97">
        <f t="shared" si="0"/>
        <v>997.5</v>
      </c>
      <c r="BB12" s="97"/>
      <c r="BC12" s="97"/>
      <c r="BD12" s="97"/>
      <c r="BE12" s="97">
        <f t="shared" ref="BE12:BQ12" si="1">P14</f>
        <v>976.5</v>
      </c>
      <c r="BF12" s="97">
        <f t="shared" si="1"/>
        <v>1017</v>
      </c>
      <c r="BG12" s="97">
        <f t="shared" si="1"/>
        <v>1061</v>
      </c>
      <c r="BH12" s="97">
        <f t="shared" si="1"/>
        <v>1036.5</v>
      </c>
      <c r="BI12" s="97">
        <f t="shared" si="1"/>
        <v>1067</v>
      </c>
      <c r="BJ12" s="97">
        <f t="shared" si="1"/>
        <v>1045.5</v>
      </c>
      <c r="BK12" s="97">
        <f t="shared" si="1"/>
        <v>982</v>
      </c>
      <c r="BL12" s="97">
        <f t="shared" si="1"/>
        <v>927.5</v>
      </c>
      <c r="BM12" s="97">
        <f t="shared" si="1"/>
        <v>880.5</v>
      </c>
      <c r="BN12" s="97">
        <f t="shared" si="1"/>
        <v>890</v>
      </c>
      <c r="BO12" s="97">
        <f t="shared" si="1"/>
        <v>871</v>
      </c>
      <c r="BP12" s="97">
        <f t="shared" si="1"/>
        <v>898</v>
      </c>
      <c r="BQ12" s="97">
        <f t="shared" si="1"/>
        <v>926.5</v>
      </c>
      <c r="BR12" s="97"/>
      <c r="BS12" s="97"/>
      <c r="BT12" s="97"/>
      <c r="BU12" s="97">
        <f t="shared" ref="BU12:CC12" si="2">AG14</f>
        <v>1006</v>
      </c>
      <c r="BV12" s="97">
        <f t="shared" si="2"/>
        <v>1048.5</v>
      </c>
      <c r="BW12" s="97">
        <f t="shared" si="2"/>
        <v>1203</v>
      </c>
      <c r="BX12" s="97">
        <f t="shared" si="2"/>
        <v>1182</v>
      </c>
      <c r="BY12" s="97">
        <f t="shared" si="2"/>
        <v>1309.5</v>
      </c>
      <c r="BZ12" s="97">
        <f t="shared" si="2"/>
        <v>1360.5</v>
      </c>
      <c r="CA12" s="97">
        <f t="shared" si="2"/>
        <v>1340</v>
      </c>
      <c r="CB12" s="97">
        <f t="shared" si="2"/>
        <v>1376</v>
      </c>
      <c r="CC12" s="97">
        <f t="shared" si="2"/>
        <v>1414.5</v>
      </c>
    </row>
    <row r="13" spans="1:81" ht="16.5" customHeight="1" x14ac:dyDescent="0.2">
      <c r="A13" s="100" t="s">
        <v>105</v>
      </c>
      <c r="B13" s="149">
        <f>'G-1'!F10</f>
        <v>252</v>
      </c>
      <c r="C13" s="149">
        <f>'G-1'!F11</f>
        <v>273.5</v>
      </c>
      <c r="D13" s="149">
        <f>'G-1'!F12</f>
        <v>239</v>
      </c>
      <c r="E13" s="149">
        <f>'G-1'!F13</f>
        <v>235</v>
      </c>
      <c r="F13" s="149">
        <f>'G-1'!F14</f>
        <v>241.5</v>
      </c>
      <c r="G13" s="149">
        <f>'G-1'!F15</f>
        <v>270.5</v>
      </c>
      <c r="H13" s="149">
        <f>'G-1'!F16</f>
        <v>245.5</v>
      </c>
      <c r="I13" s="149">
        <f>'G-1'!F17</f>
        <v>239.5</v>
      </c>
      <c r="J13" s="149">
        <f>'G-1'!F18</f>
        <v>250</v>
      </c>
      <c r="K13" s="149">
        <f>'G-1'!F19</f>
        <v>262.5</v>
      </c>
      <c r="L13" s="150"/>
      <c r="M13" s="149">
        <f>'G-1'!F20</f>
        <v>234.5</v>
      </c>
      <c r="N13" s="149">
        <f>'G-1'!F21</f>
        <v>249.5</v>
      </c>
      <c r="O13" s="149">
        <f>'G-1'!F22</f>
        <v>282</v>
      </c>
      <c r="P13" s="149">
        <f>'G-1'!M10</f>
        <v>210.5</v>
      </c>
      <c r="Q13" s="149">
        <f>'G-1'!M11</f>
        <v>275</v>
      </c>
      <c r="R13" s="149">
        <f>'G-1'!M12</f>
        <v>293.5</v>
      </c>
      <c r="S13" s="149">
        <f>'G-1'!M13</f>
        <v>257.5</v>
      </c>
      <c r="T13" s="149">
        <f>'G-1'!M14</f>
        <v>241</v>
      </c>
      <c r="U13" s="149">
        <f>'G-1'!M15</f>
        <v>253.5</v>
      </c>
      <c r="V13" s="149">
        <f>'G-1'!M16</f>
        <v>230</v>
      </c>
      <c r="W13" s="149">
        <f>'G-1'!M17</f>
        <v>203</v>
      </c>
      <c r="X13" s="149">
        <f>'G-1'!M18</f>
        <v>194</v>
      </c>
      <c r="Y13" s="149">
        <f>'G-1'!M19</f>
        <v>263</v>
      </c>
      <c r="Z13" s="149">
        <f>'G-1'!M20</f>
        <v>211</v>
      </c>
      <c r="AA13" s="149">
        <f>'G-1'!M21</f>
        <v>230</v>
      </c>
      <c r="AB13" s="149">
        <f>'G-1'!M22</f>
        <v>222.5</v>
      </c>
      <c r="AC13" s="150"/>
      <c r="AD13" s="149">
        <f>'G-1'!T10</f>
        <v>245</v>
      </c>
      <c r="AE13" s="149">
        <f>'G-1'!T11</f>
        <v>226</v>
      </c>
      <c r="AF13" s="149">
        <f>'G-1'!T12</f>
        <v>329.5</v>
      </c>
      <c r="AG13" s="149">
        <f>'G-1'!T13</f>
        <v>205.5</v>
      </c>
      <c r="AH13" s="149">
        <f>'G-1'!T14</f>
        <v>287.5</v>
      </c>
      <c r="AI13" s="149">
        <f>'G-1'!T15</f>
        <v>380.5</v>
      </c>
      <c r="AJ13" s="149">
        <f>'G-1'!T16</f>
        <v>308.5</v>
      </c>
      <c r="AK13" s="149">
        <f>'G-1'!T17</f>
        <v>333</v>
      </c>
      <c r="AL13" s="149">
        <f>'G-1'!T18</f>
        <v>338.5</v>
      </c>
      <c r="AM13" s="149">
        <f>'G-1'!T19</f>
        <v>360</v>
      </c>
      <c r="AN13" s="149">
        <f>'G-1'!T20</f>
        <v>344.5</v>
      </c>
      <c r="AO13" s="149">
        <f>'G-1'!T21</f>
        <v>371.5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999.5</v>
      </c>
      <c r="F14" s="149">
        <f t="shared" ref="F14:K14" si="3">C13+D13+E13+F13</f>
        <v>989</v>
      </c>
      <c r="G14" s="149">
        <f t="shared" si="3"/>
        <v>986</v>
      </c>
      <c r="H14" s="149">
        <f t="shared" si="3"/>
        <v>992.5</v>
      </c>
      <c r="I14" s="149">
        <f t="shared" si="3"/>
        <v>997</v>
      </c>
      <c r="J14" s="149">
        <f t="shared" si="3"/>
        <v>1005.5</v>
      </c>
      <c r="K14" s="149">
        <f t="shared" si="3"/>
        <v>997.5</v>
      </c>
      <c r="L14" s="150"/>
      <c r="M14" s="149"/>
      <c r="N14" s="149"/>
      <c r="O14" s="149"/>
      <c r="P14" s="149">
        <f>M13+N13+O13+P13</f>
        <v>976.5</v>
      </c>
      <c r="Q14" s="149">
        <f t="shared" ref="Q14:AB14" si="4">N13+O13+P13+Q13</f>
        <v>1017</v>
      </c>
      <c r="R14" s="149">
        <f t="shared" si="4"/>
        <v>1061</v>
      </c>
      <c r="S14" s="149">
        <f t="shared" si="4"/>
        <v>1036.5</v>
      </c>
      <c r="T14" s="149">
        <f t="shared" si="4"/>
        <v>1067</v>
      </c>
      <c r="U14" s="149">
        <f t="shared" si="4"/>
        <v>1045.5</v>
      </c>
      <c r="V14" s="149">
        <f t="shared" si="4"/>
        <v>982</v>
      </c>
      <c r="W14" s="149">
        <f t="shared" si="4"/>
        <v>927.5</v>
      </c>
      <c r="X14" s="149">
        <f t="shared" si="4"/>
        <v>880.5</v>
      </c>
      <c r="Y14" s="149">
        <f t="shared" si="4"/>
        <v>890</v>
      </c>
      <c r="Z14" s="149">
        <f t="shared" si="4"/>
        <v>871</v>
      </c>
      <c r="AA14" s="149">
        <f t="shared" si="4"/>
        <v>898</v>
      </c>
      <c r="AB14" s="149">
        <f t="shared" si="4"/>
        <v>926.5</v>
      </c>
      <c r="AC14" s="150"/>
      <c r="AD14" s="149"/>
      <c r="AE14" s="149"/>
      <c r="AF14" s="149"/>
      <c r="AG14" s="149">
        <f>AD13+AE13+AF13+AG13</f>
        <v>1006</v>
      </c>
      <c r="AH14" s="149">
        <f t="shared" ref="AH14:AO14" si="5">AE13+AF13+AG13+AH13</f>
        <v>1048.5</v>
      </c>
      <c r="AI14" s="149">
        <f t="shared" si="5"/>
        <v>1203</v>
      </c>
      <c r="AJ14" s="149">
        <f t="shared" si="5"/>
        <v>1182</v>
      </c>
      <c r="AK14" s="149">
        <f t="shared" si="5"/>
        <v>1309.5</v>
      </c>
      <c r="AL14" s="149">
        <f t="shared" si="5"/>
        <v>1360.5</v>
      </c>
      <c r="AM14" s="149">
        <f t="shared" si="5"/>
        <v>1340</v>
      </c>
      <c r="AN14" s="149">
        <f t="shared" si="5"/>
        <v>1376</v>
      </c>
      <c r="AO14" s="149">
        <f t="shared" si="5"/>
        <v>1414.5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0.92880613362541065</v>
      </c>
      <c r="H15" s="152"/>
      <c r="I15" s="152" t="s">
        <v>110</v>
      </c>
      <c r="J15" s="153">
        <f>DIRECCIONALIDAD!J12/100</f>
        <v>7.1193866374589271E-2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0.93370165745856359</v>
      </c>
      <c r="V15" s="152"/>
      <c r="W15" s="152"/>
      <c r="X15" s="152"/>
      <c r="Y15" s="152" t="s">
        <v>110</v>
      </c>
      <c r="Z15" s="153">
        <f>DIRECCIONALIDAD!J15/100</f>
        <v>6.6298342541436461E-2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0.97995705082319251</v>
      </c>
      <c r="AL15" s="152"/>
      <c r="AM15" s="152"/>
      <c r="AN15" s="152" t="s">
        <v>110</v>
      </c>
      <c r="AO15" s="155">
        <f>DIRECCIONALIDAD!J18/100</f>
        <v>2.0042949176807445E-2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156</v>
      </c>
      <c r="B16" s="160">
        <f>MAX(B14:K14)</f>
        <v>1005.5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933.91456736035036</v>
      </c>
      <c r="H16" s="152"/>
      <c r="I16" s="152" t="s">
        <v>110</v>
      </c>
      <c r="J16" s="161">
        <f>+B16*J15</f>
        <v>71.585432639649511</v>
      </c>
      <c r="K16" s="154"/>
      <c r="L16" s="148"/>
      <c r="M16" s="160">
        <f>MAX(M14:AB14)</f>
        <v>1067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996.2596685082874</v>
      </c>
      <c r="V16" s="152"/>
      <c r="W16" s="152"/>
      <c r="X16" s="152"/>
      <c r="Y16" s="152" t="s">
        <v>110</v>
      </c>
      <c r="Z16" s="162">
        <f>+M16*Z15</f>
        <v>70.740331491712709</v>
      </c>
      <c r="AA16" s="152"/>
      <c r="AB16" s="154"/>
      <c r="AC16" s="148"/>
      <c r="AD16" s="160">
        <f>MAX(AD14:AO14)</f>
        <v>1414.5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1386.1492483894058</v>
      </c>
      <c r="AL16" s="152"/>
      <c r="AM16" s="152"/>
      <c r="AN16" s="152" t="s">
        <v>110</v>
      </c>
      <c r="AO16" s="163">
        <f>+AD16*AO15</f>
        <v>28.350751610594131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7" t="s">
        <v>104</v>
      </c>
      <c r="U17" s="25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341.5</v>
      </c>
      <c r="C18" s="149">
        <f>'G-2'!F11</f>
        <v>376.5</v>
      </c>
      <c r="D18" s="149">
        <f>'G-2'!F12</f>
        <v>361</v>
      </c>
      <c r="E18" s="149">
        <f>'G-2'!F13</f>
        <v>308</v>
      </c>
      <c r="F18" s="149">
        <f>'G-2'!F14</f>
        <v>365</v>
      </c>
      <c r="G18" s="149">
        <f>'G-2'!F15</f>
        <v>314</v>
      </c>
      <c r="H18" s="149">
        <f>'G-2'!F16</f>
        <v>289.5</v>
      </c>
      <c r="I18" s="149">
        <f>'G-2'!F17</f>
        <v>312.5</v>
      </c>
      <c r="J18" s="149">
        <f>'G-2'!F18</f>
        <v>282.5</v>
      </c>
      <c r="K18" s="149">
        <f>'G-2'!F19</f>
        <v>340</v>
      </c>
      <c r="L18" s="150"/>
      <c r="M18" s="149">
        <f>'G-2'!F20</f>
        <v>340</v>
      </c>
      <c r="N18" s="149">
        <f>'G-2'!F21</f>
        <v>276.5</v>
      </c>
      <c r="O18" s="149">
        <f>'G-2'!F22</f>
        <v>307.5</v>
      </c>
      <c r="P18" s="149">
        <f>'G-2'!M10</f>
        <v>273.5</v>
      </c>
      <c r="Q18" s="149">
        <f>'G-2'!M11</f>
        <v>293</v>
      </c>
      <c r="R18" s="149">
        <f>'G-2'!M12</f>
        <v>248.5</v>
      </c>
      <c r="S18" s="149">
        <f>'G-2'!M13</f>
        <v>219.5</v>
      </c>
      <c r="T18" s="149">
        <f>'G-2'!M14</f>
        <v>210</v>
      </c>
      <c r="U18" s="149">
        <f>'G-2'!M15</f>
        <v>243.5</v>
      </c>
      <c r="V18" s="149">
        <f>'G-2'!M16</f>
        <v>242.5</v>
      </c>
      <c r="W18" s="149">
        <f>'G-2'!M17</f>
        <v>336.5</v>
      </c>
      <c r="X18" s="149">
        <f>'G-2'!M18</f>
        <v>359.5</v>
      </c>
      <c r="Y18" s="149">
        <f>'G-2'!M19</f>
        <v>341</v>
      </c>
      <c r="Z18" s="149">
        <f>'G-2'!M20</f>
        <v>289.5</v>
      </c>
      <c r="AA18" s="149">
        <f>'G-2'!M21</f>
        <v>366</v>
      </c>
      <c r="AB18" s="149">
        <f>'G-2'!M22</f>
        <v>319.5</v>
      </c>
      <c r="AC18" s="150"/>
      <c r="AD18" s="149">
        <f>'G-2'!T10</f>
        <v>321.5</v>
      </c>
      <c r="AE18" s="149">
        <f>'G-2'!T11</f>
        <v>280.5</v>
      </c>
      <c r="AF18" s="149">
        <f>'G-2'!T12</f>
        <v>270</v>
      </c>
      <c r="AG18" s="149">
        <f>'G-2'!T13</f>
        <v>316.5</v>
      </c>
      <c r="AH18" s="149">
        <f>'G-2'!T14</f>
        <v>269</v>
      </c>
      <c r="AI18" s="149">
        <f>'G-2'!T15</f>
        <v>321.5</v>
      </c>
      <c r="AJ18" s="149">
        <f>'G-2'!T16</f>
        <v>362.5</v>
      </c>
      <c r="AK18" s="149">
        <f>'G-2'!T17</f>
        <v>299.5</v>
      </c>
      <c r="AL18" s="149">
        <f>'G-2'!T18</f>
        <v>319</v>
      </c>
      <c r="AM18" s="149">
        <f>'G-2'!T19</f>
        <v>293</v>
      </c>
      <c r="AN18" s="149">
        <f>'G-2'!T20</f>
        <v>317.5</v>
      </c>
      <c r="AO18" s="149">
        <f>'G-2'!T21</f>
        <v>299.5</v>
      </c>
      <c r="AP18" s="101"/>
      <c r="AQ18" s="101"/>
      <c r="AR18" s="101"/>
      <c r="AS18" s="101"/>
      <c r="AT18" s="101"/>
      <c r="AU18" s="101">
        <f t="shared" ref="AU18:BA18" si="6">E19</f>
        <v>1387</v>
      </c>
      <c r="AV18" s="101">
        <f t="shared" si="6"/>
        <v>1410.5</v>
      </c>
      <c r="AW18" s="101">
        <f t="shared" si="6"/>
        <v>1348</v>
      </c>
      <c r="AX18" s="101">
        <f t="shared" si="6"/>
        <v>1276.5</v>
      </c>
      <c r="AY18" s="101">
        <f t="shared" si="6"/>
        <v>1281</v>
      </c>
      <c r="AZ18" s="101">
        <f t="shared" si="6"/>
        <v>1198.5</v>
      </c>
      <c r="BA18" s="101">
        <f t="shared" si="6"/>
        <v>1224.5</v>
      </c>
      <c r="BB18" s="101"/>
      <c r="BC18" s="101"/>
      <c r="BD18" s="101"/>
      <c r="BE18" s="101">
        <f t="shared" ref="BE18:BQ18" si="7">P19</f>
        <v>1197.5</v>
      </c>
      <c r="BF18" s="101">
        <f t="shared" si="7"/>
        <v>1150.5</v>
      </c>
      <c r="BG18" s="101">
        <f t="shared" si="7"/>
        <v>1122.5</v>
      </c>
      <c r="BH18" s="101">
        <f t="shared" si="7"/>
        <v>1034.5</v>
      </c>
      <c r="BI18" s="101">
        <f t="shared" si="7"/>
        <v>971</v>
      </c>
      <c r="BJ18" s="101">
        <f t="shared" si="7"/>
        <v>921.5</v>
      </c>
      <c r="BK18" s="101">
        <f t="shared" si="7"/>
        <v>915.5</v>
      </c>
      <c r="BL18" s="101">
        <f t="shared" si="7"/>
        <v>1032.5</v>
      </c>
      <c r="BM18" s="101">
        <f t="shared" si="7"/>
        <v>1182</v>
      </c>
      <c r="BN18" s="101">
        <f t="shared" si="7"/>
        <v>1279.5</v>
      </c>
      <c r="BO18" s="101">
        <f t="shared" si="7"/>
        <v>1326.5</v>
      </c>
      <c r="BP18" s="101">
        <f t="shared" si="7"/>
        <v>1356</v>
      </c>
      <c r="BQ18" s="101">
        <f t="shared" si="7"/>
        <v>1316</v>
      </c>
      <c r="BR18" s="101"/>
      <c r="BS18" s="101"/>
      <c r="BT18" s="101"/>
      <c r="BU18" s="101">
        <f t="shared" ref="BU18:CC18" si="8">AG19</f>
        <v>1188.5</v>
      </c>
      <c r="BV18" s="101">
        <f t="shared" si="8"/>
        <v>1136</v>
      </c>
      <c r="BW18" s="101">
        <f t="shared" si="8"/>
        <v>1177</v>
      </c>
      <c r="BX18" s="101">
        <f t="shared" si="8"/>
        <v>1269.5</v>
      </c>
      <c r="BY18" s="101">
        <f t="shared" si="8"/>
        <v>1252.5</v>
      </c>
      <c r="BZ18" s="101">
        <f t="shared" si="8"/>
        <v>1302.5</v>
      </c>
      <c r="CA18" s="101">
        <f t="shared" si="8"/>
        <v>1274</v>
      </c>
      <c r="CB18" s="101">
        <f t="shared" si="8"/>
        <v>1229</v>
      </c>
      <c r="CC18" s="101">
        <f t="shared" si="8"/>
        <v>1229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1387</v>
      </c>
      <c r="F19" s="149">
        <f t="shared" ref="F19:K19" si="9">C18+D18+E18+F18</f>
        <v>1410.5</v>
      </c>
      <c r="G19" s="149">
        <f t="shared" si="9"/>
        <v>1348</v>
      </c>
      <c r="H19" s="149">
        <f t="shared" si="9"/>
        <v>1276.5</v>
      </c>
      <c r="I19" s="149">
        <f t="shared" si="9"/>
        <v>1281</v>
      </c>
      <c r="J19" s="149">
        <f t="shared" si="9"/>
        <v>1198.5</v>
      </c>
      <c r="K19" s="149">
        <f t="shared" si="9"/>
        <v>1224.5</v>
      </c>
      <c r="L19" s="150"/>
      <c r="M19" s="149"/>
      <c r="N19" s="149"/>
      <c r="O19" s="149"/>
      <c r="P19" s="149">
        <f>M18+N18+O18+P18</f>
        <v>1197.5</v>
      </c>
      <c r="Q19" s="149">
        <f t="shared" ref="Q19:AB19" si="10">N18+O18+P18+Q18</f>
        <v>1150.5</v>
      </c>
      <c r="R19" s="149">
        <f t="shared" si="10"/>
        <v>1122.5</v>
      </c>
      <c r="S19" s="149">
        <f t="shared" si="10"/>
        <v>1034.5</v>
      </c>
      <c r="T19" s="149">
        <f t="shared" si="10"/>
        <v>971</v>
      </c>
      <c r="U19" s="149">
        <f t="shared" si="10"/>
        <v>921.5</v>
      </c>
      <c r="V19" s="149">
        <f t="shared" si="10"/>
        <v>915.5</v>
      </c>
      <c r="W19" s="149">
        <f t="shared" si="10"/>
        <v>1032.5</v>
      </c>
      <c r="X19" s="149">
        <f t="shared" si="10"/>
        <v>1182</v>
      </c>
      <c r="Y19" s="149">
        <f t="shared" si="10"/>
        <v>1279.5</v>
      </c>
      <c r="Z19" s="149">
        <f t="shared" si="10"/>
        <v>1326.5</v>
      </c>
      <c r="AA19" s="149">
        <f t="shared" si="10"/>
        <v>1356</v>
      </c>
      <c r="AB19" s="149">
        <f t="shared" si="10"/>
        <v>1316</v>
      </c>
      <c r="AC19" s="150"/>
      <c r="AD19" s="149"/>
      <c r="AE19" s="149"/>
      <c r="AF19" s="149"/>
      <c r="AG19" s="149">
        <f>AD18+AE18+AF18+AG18</f>
        <v>1188.5</v>
      </c>
      <c r="AH19" s="149">
        <f t="shared" ref="AH19:AO19" si="11">AE18+AF18+AG18+AH18</f>
        <v>1136</v>
      </c>
      <c r="AI19" s="149">
        <f t="shared" si="11"/>
        <v>1177</v>
      </c>
      <c r="AJ19" s="149">
        <f t="shared" si="11"/>
        <v>1269.5</v>
      </c>
      <c r="AK19" s="149">
        <f t="shared" si="11"/>
        <v>1252.5</v>
      </c>
      <c r="AL19" s="149">
        <f t="shared" si="11"/>
        <v>1302.5</v>
      </c>
      <c r="AM19" s="149">
        <f t="shared" si="11"/>
        <v>1274</v>
      </c>
      <c r="AN19" s="149">
        <f t="shared" si="11"/>
        <v>1229</v>
      </c>
      <c r="AO19" s="149">
        <f t="shared" si="11"/>
        <v>1229</v>
      </c>
      <c r="AP19" s="101"/>
      <c r="AQ19" s="101"/>
      <c r="AR19" s="101"/>
      <c r="AS19" s="101"/>
      <c r="AT19" s="101"/>
      <c r="AU19" s="101">
        <f t="shared" ref="AU19:BA19" si="12">E29</f>
        <v>926.5</v>
      </c>
      <c r="AV19" s="101">
        <f t="shared" si="12"/>
        <v>938</v>
      </c>
      <c r="AW19" s="101">
        <f t="shared" si="12"/>
        <v>948.5</v>
      </c>
      <c r="AX19" s="101">
        <f t="shared" si="12"/>
        <v>954</v>
      </c>
      <c r="AY19" s="101">
        <f t="shared" si="12"/>
        <v>948.5</v>
      </c>
      <c r="AZ19" s="101">
        <f t="shared" si="12"/>
        <v>933</v>
      </c>
      <c r="BA19" s="101">
        <f t="shared" si="12"/>
        <v>905.5</v>
      </c>
      <c r="BB19" s="101"/>
      <c r="BC19" s="101"/>
      <c r="BD19" s="101"/>
      <c r="BE19" s="101">
        <f t="shared" ref="BE19:BQ19" si="13">P29</f>
        <v>1014</v>
      </c>
      <c r="BF19" s="101">
        <f t="shared" si="13"/>
        <v>1010</v>
      </c>
      <c r="BG19" s="101">
        <f t="shared" si="13"/>
        <v>1048</v>
      </c>
      <c r="BH19" s="101">
        <f t="shared" si="13"/>
        <v>1117</v>
      </c>
      <c r="BI19" s="101">
        <f t="shared" si="13"/>
        <v>1086</v>
      </c>
      <c r="BJ19" s="101">
        <f t="shared" si="13"/>
        <v>1075</v>
      </c>
      <c r="BK19" s="101">
        <f t="shared" si="13"/>
        <v>1015</v>
      </c>
      <c r="BL19" s="101">
        <f t="shared" si="13"/>
        <v>936.5</v>
      </c>
      <c r="BM19" s="101">
        <f t="shared" si="13"/>
        <v>965</v>
      </c>
      <c r="BN19" s="101">
        <f t="shared" si="13"/>
        <v>987.5</v>
      </c>
      <c r="BO19" s="101">
        <f t="shared" si="13"/>
        <v>992</v>
      </c>
      <c r="BP19" s="101">
        <f t="shared" si="13"/>
        <v>1038</v>
      </c>
      <c r="BQ19" s="101">
        <f t="shared" si="13"/>
        <v>1024.5</v>
      </c>
      <c r="BR19" s="101"/>
      <c r="BS19" s="101"/>
      <c r="BT19" s="101"/>
      <c r="BU19" s="101">
        <f t="shared" ref="BU19:CC19" si="14">AG29</f>
        <v>1137</v>
      </c>
      <c r="BV19" s="101">
        <f t="shared" si="14"/>
        <v>1135.5</v>
      </c>
      <c r="BW19" s="101">
        <f t="shared" si="14"/>
        <v>1084</v>
      </c>
      <c r="BX19" s="101">
        <f t="shared" si="14"/>
        <v>1088</v>
      </c>
      <c r="BY19" s="101">
        <f t="shared" si="14"/>
        <v>1126</v>
      </c>
      <c r="BZ19" s="101">
        <f t="shared" si="14"/>
        <v>1131</v>
      </c>
      <c r="CA19" s="101">
        <f t="shared" si="14"/>
        <v>1182</v>
      </c>
      <c r="CB19" s="101">
        <f t="shared" si="14"/>
        <v>1194</v>
      </c>
      <c r="CC19" s="101">
        <f t="shared" si="14"/>
        <v>1170.5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0.88216039279869063</v>
      </c>
      <c r="H20" s="152"/>
      <c r="I20" s="152" t="s">
        <v>110</v>
      </c>
      <c r="J20" s="153">
        <f>DIRECCIONALIDAD!J21/100</f>
        <v>0.11783960720130933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0.9102844638949672</v>
      </c>
      <c r="V20" s="152"/>
      <c r="W20" s="152"/>
      <c r="X20" s="152"/>
      <c r="Y20" s="152" t="s">
        <v>110</v>
      </c>
      <c r="Z20" s="153">
        <f>DIRECCIONALIDAD!J24/100</f>
        <v>8.9715536105032842E-2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0.92320261437908502</v>
      </c>
      <c r="AL20" s="152"/>
      <c r="AM20" s="152"/>
      <c r="AN20" s="152" t="s">
        <v>110</v>
      </c>
      <c r="AO20" s="155">
        <f>DIRECCIONALIDAD!J27/100</f>
        <v>7.6797385620915037E-2</v>
      </c>
      <c r="AP20" s="92"/>
      <c r="AQ20" s="92"/>
      <c r="AR20" s="92"/>
      <c r="AS20" s="92"/>
      <c r="AT20" s="92"/>
      <c r="AU20" s="92">
        <f t="shared" ref="AU20:BA20" si="15">E24</f>
        <v>732</v>
      </c>
      <c r="AV20" s="92">
        <f t="shared" si="15"/>
        <v>742.5</v>
      </c>
      <c r="AW20" s="92">
        <f t="shared" si="15"/>
        <v>807</v>
      </c>
      <c r="AX20" s="92">
        <f t="shared" si="15"/>
        <v>811.5</v>
      </c>
      <c r="AY20" s="92">
        <f t="shared" si="15"/>
        <v>796</v>
      </c>
      <c r="AZ20" s="92">
        <f t="shared" si="15"/>
        <v>831</v>
      </c>
      <c r="BA20" s="92">
        <f t="shared" si="15"/>
        <v>800.5</v>
      </c>
      <c r="BB20" s="92"/>
      <c r="BC20" s="92"/>
      <c r="BD20" s="92"/>
      <c r="BE20" s="92">
        <f t="shared" ref="BE20:BQ20" si="16">P24</f>
        <v>705</v>
      </c>
      <c r="BF20" s="92">
        <f t="shared" si="16"/>
        <v>746.5</v>
      </c>
      <c r="BG20" s="92">
        <f t="shared" si="16"/>
        <v>703</v>
      </c>
      <c r="BH20" s="92">
        <f t="shared" si="16"/>
        <v>713</v>
      </c>
      <c r="BI20" s="92">
        <f t="shared" si="16"/>
        <v>638</v>
      </c>
      <c r="BJ20" s="92">
        <f t="shared" si="16"/>
        <v>593.5</v>
      </c>
      <c r="BK20" s="92">
        <f t="shared" si="16"/>
        <v>612.5</v>
      </c>
      <c r="BL20" s="92">
        <f t="shared" si="16"/>
        <v>562</v>
      </c>
      <c r="BM20" s="92">
        <f t="shared" si="16"/>
        <v>556</v>
      </c>
      <c r="BN20" s="92">
        <f t="shared" si="16"/>
        <v>601.5</v>
      </c>
      <c r="BO20" s="92">
        <f t="shared" si="16"/>
        <v>693.5</v>
      </c>
      <c r="BP20" s="92">
        <f t="shared" si="16"/>
        <v>771.5</v>
      </c>
      <c r="BQ20" s="92">
        <f t="shared" si="16"/>
        <v>827</v>
      </c>
      <c r="BR20" s="92"/>
      <c r="BS20" s="92"/>
      <c r="BT20" s="92"/>
      <c r="BU20" s="92">
        <f t="shared" ref="BU20:CC20" si="17">AG24</f>
        <v>694.5</v>
      </c>
      <c r="BV20" s="92">
        <f t="shared" si="17"/>
        <v>699.5</v>
      </c>
      <c r="BW20" s="92">
        <f t="shared" si="17"/>
        <v>685</v>
      </c>
      <c r="BX20" s="92">
        <f t="shared" si="17"/>
        <v>671.5</v>
      </c>
      <c r="BY20" s="92">
        <f t="shared" si="17"/>
        <v>642</v>
      </c>
      <c r="BZ20" s="92">
        <f t="shared" si="17"/>
        <v>610.5</v>
      </c>
      <c r="CA20" s="92">
        <f t="shared" si="17"/>
        <v>566.5</v>
      </c>
      <c r="CB20" s="92">
        <f t="shared" si="17"/>
        <v>533</v>
      </c>
      <c r="CC20" s="92">
        <f t="shared" si="17"/>
        <v>503</v>
      </c>
    </row>
    <row r="21" spans="1:81" ht="16.5" customHeight="1" x14ac:dyDescent="0.2">
      <c r="A21" s="159" t="s">
        <v>156</v>
      </c>
      <c r="B21" s="160">
        <f>MAX(B19:K19)</f>
        <v>1410.5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1244.2872340425531</v>
      </c>
      <c r="H21" s="152"/>
      <c r="I21" s="152" t="s">
        <v>110</v>
      </c>
      <c r="J21" s="161">
        <f>+B21*J20</f>
        <v>166.21276595744681</v>
      </c>
      <c r="K21" s="154"/>
      <c r="L21" s="148"/>
      <c r="M21" s="160">
        <f>MAX(M19:AB19)</f>
        <v>1356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1234.3457330415756</v>
      </c>
      <c r="V21" s="152"/>
      <c r="W21" s="152"/>
      <c r="X21" s="152"/>
      <c r="Y21" s="152" t="s">
        <v>110</v>
      </c>
      <c r="Z21" s="162">
        <f>+M21*Z20</f>
        <v>121.65426695842453</v>
      </c>
      <c r="AA21" s="152"/>
      <c r="AB21" s="154"/>
      <c r="AC21" s="148"/>
      <c r="AD21" s="160">
        <f>MAX(AD19:AO19)</f>
        <v>1302.5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1202.4714052287582</v>
      </c>
      <c r="AL21" s="152"/>
      <c r="AM21" s="152"/>
      <c r="AN21" s="152" t="s">
        <v>110</v>
      </c>
      <c r="AO21" s="163">
        <f>+AD21*AO20</f>
        <v>100.02859477124184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57" t="s">
        <v>104</v>
      </c>
      <c r="U22" s="257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4045</v>
      </c>
      <c r="AV22" s="92">
        <f t="shared" si="18"/>
        <v>4080</v>
      </c>
      <c r="AW22" s="92">
        <f t="shared" si="18"/>
        <v>4089.5</v>
      </c>
      <c r="AX22" s="92">
        <f t="shared" si="18"/>
        <v>4034.5</v>
      </c>
      <c r="AY22" s="92">
        <f t="shared" si="18"/>
        <v>4022.5</v>
      </c>
      <c r="AZ22" s="92">
        <f t="shared" si="18"/>
        <v>3968</v>
      </c>
      <c r="BA22" s="92">
        <f t="shared" si="18"/>
        <v>3928</v>
      </c>
      <c r="BB22" s="92"/>
      <c r="BC22" s="92"/>
      <c r="BD22" s="92"/>
      <c r="BE22" s="92">
        <f t="shared" ref="BE22:BQ22" si="19">P34</f>
        <v>3893</v>
      </c>
      <c r="BF22" s="92">
        <f t="shared" si="19"/>
        <v>3924</v>
      </c>
      <c r="BG22" s="92">
        <f t="shared" si="19"/>
        <v>3934.5</v>
      </c>
      <c r="BH22" s="92">
        <f t="shared" si="19"/>
        <v>3901</v>
      </c>
      <c r="BI22" s="92">
        <f t="shared" si="19"/>
        <v>3762</v>
      </c>
      <c r="BJ22" s="92">
        <f t="shared" si="19"/>
        <v>3635.5</v>
      </c>
      <c r="BK22" s="92">
        <f t="shared" si="19"/>
        <v>3525</v>
      </c>
      <c r="BL22" s="92">
        <f t="shared" si="19"/>
        <v>3458.5</v>
      </c>
      <c r="BM22" s="92">
        <f t="shared" si="19"/>
        <v>3583.5</v>
      </c>
      <c r="BN22" s="92">
        <f t="shared" si="19"/>
        <v>3758.5</v>
      </c>
      <c r="BO22" s="92">
        <f t="shared" si="19"/>
        <v>3883</v>
      </c>
      <c r="BP22" s="92">
        <f t="shared" si="19"/>
        <v>4063.5</v>
      </c>
      <c r="BQ22" s="92">
        <f t="shared" si="19"/>
        <v>4094</v>
      </c>
      <c r="BR22" s="92"/>
      <c r="BS22" s="92"/>
      <c r="BT22" s="92"/>
      <c r="BU22" s="92">
        <f t="shared" ref="BU22:CC22" si="20">AG34</f>
        <v>4026</v>
      </c>
      <c r="BV22" s="92">
        <f t="shared" si="20"/>
        <v>4019.5</v>
      </c>
      <c r="BW22" s="92">
        <f t="shared" si="20"/>
        <v>4149</v>
      </c>
      <c r="BX22" s="92">
        <f t="shared" si="20"/>
        <v>4211</v>
      </c>
      <c r="BY22" s="92">
        <f t="shared" si="20"/>
        <v>4330</v>
      </c>
      <c r="BZ22" s="92">
        <f t="shared" si="20"/>
        <v>4404.5</v>
      </c>
      <c r="CA22" s="92">
        <f t="shared" si="20"/>
        <v>4362.5</v>
      </c>
      <c r="CB22" s="92">
        <f t="shared" si="20"/>
        <v>4332</v>
      </c>
      <c r="CC22" s="92">
        <f t="shared" si="20"/>
        <v>4317</v>
      </c>
    </row>
    <row r="23" spans="1:81" ht="16.5" customHeight="1" x14ac:dyDescent="0.2">
      <c r="A23" s="100" t="s">
        <v>105</v>
      </c>
      <c r="B23" s="149">
        <f>'G-3'!F10</f>
        <v>157.5</v>
      </c>
      <c r="C23" s="149">
        <f>'G-3'!F11</f>
        <v>157.5</v>
      </c>
      <c r="D23" s="149">
        <f>'G-3'!F12</f>
        <v>193</v>
      </c>
      <c r="E23" s="149">
        <f>'G-3'!F13</f>
        <v>224</v>
      </c>
      <c r="F23" s="149">
        <f>'G-3'!F14</f>
        <v>168</v>
      </c>
      <c r="G23" s="149">
        <f>'G-3'!F15</f>
        <v>222</v>
      </c>
      <c r="H23" s="149">
        <f>'G-3'!F16</f>
        <v>197.5</v>
      </c>
      <c r="I23" s="149">
        <f>'G-3'!F17</f>
        <v>208.5</v>
      </c>
      <c r="J23" s="149">
        <f>'G-3'!F18</f>
        <v>203</v>
      </c>
      <c r="K23" s="149">
        <f>'G-3'!F19</f>
        <v>191.5</v>
      </c>
      <c r="L23" s="150"/>
      <c r="M23" s="149">
        <f>'G-3'!F20</f>
        <v>152</v>
      </c>
      <c r="N23" s="149">
        <f>'G-3'!F21</f>
        <v>170.5</v>
      </c>
      <c r="O23" s="149">
        <f>'G-3'!F22</f>
        <v>166</v>
      </c>
      <c r="P23" s="149">
        <f>'G-3'!M10</f>
        <v>216.5</v>
      </c>
      <c r="Q23" s="149">
        <f>'G-3'!M11</f>
        <v>193.5</v>
      </c>
      <c r="R23" s="149">
        <f>'G-3'!M12</f>
        <v>127</v>
      </c>
      <c r="S23" s="149">
        <f>'G-3'!M13</f>
        <v>176</v>
      </c>
      <c r="T23" s="149">
        <f>'G-3'!M14</f>
        <v>141.5</v>
      </c>
      <c r="U23" s="149">
        <f>'G-3'!M15</f>
        <v>149</v>
      </c>
      <c r="V23" s="149">
        <f>'G-3'!M16</f>
        <v>146</v>
      </c>
      <c r="W23" s="149">
        <f>'G-3'!M17</f>
        <v>125.5</v>
      </c>
      <c r="X23" s="149">
        <f>'G-3'!M18</f>
        <v>135.5</v>
      </c>
      <c r="Y23" s="149">
        <f>'G-3'!M19</f>
        <v>194.5</v>
      </c>
      <c r="Z23" s="149">
        <f>'G-3'!M20</f>
        <v>238</v>
      </c>
      <c r="AA23" s="149">
        <f>'G-3'!M21</f>
        <v>203.5</v>
      </c>
      <c r="AB23" s="149">
        <f>'G-3'!M22</f>
        <v>191</v>
      </c>
      <c r="AC23" s="150"/>
      <c r="AD23" s="149">
        <f>'G-3'!T10</f>
        <v>169.5</v>
      </c>
      <c r="AE23" s="149">
        <f>'G-3'!T11</f>
        <v>191.5</v>
      </c>
      <c r="AF23" s="149">
        <f>'G-3'!T12</f>
        <v>164</v>
      </c>
      <c r="AG23" s="149">
        <f>'G-3'!T13</f>
        <v>169.5</v>
      </c>
      <c r="AH23" s="149">
        <f>'G-3'!T14</f>
        <v>174.5</v>
      </c>
      <c r="AI23" s="149">
        <f>'G-3'!T15</f>
        <v>177</v>
      </c>
      <c r="AJ23" s="149">
        <f>'G-3'!T16</f>
        <v>150.5</v>
      </c>
      <c r="AK23" s="149">
        <f>'G-3'!T17</f>
        <v>140</v>
      </c>
      <c r="AL23" s="149">
        <f>'G-3'!T18</f>
        <v>143</v>
      </c>
      <c r="AM23" s="149">
        <f>'G-3'!T19</f>
        <v>133</v>
      </c>
      <c r="AN23" s="149">
        <f>'G-3'!T20</f>
        <v>117</v>
      </c>
      <c r="AO23" s="149">
        <f>'G-3'!T21</f>
        <v>110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732</v>
      </c>
      <c r="F24" s="149">
        <f t="shared" ref="F24:K24" si="21">C23+D23+E23+F23</f>
        <v>742.5</v>
      </c>
      <c r="G24" s="149">
        <f t="shared" si="21"/>
        <v>807</v>
      </c>
      <c r="H24" s="149">
        <f t="shared" si="21"/>
        <v>811.5</v>
      </c>
      <c r="I24" s="149">
        <f t="shared" si="21"/>
        <v>796</v>
      </c>
      <c r="J24" s="149">
        <f t="shared" si="21"/>
        <v>831</v>
      </c>
      <c r="K24" s="149">
        <f t="shared" si="21"/>
        <v>800.5</v>
      </c>
      <c r="L24" s="150"/>
      <c r="M24" s="149"/>
      <c r="N24" s="149"/>
      <c r="O24" s="149"/>
      <c r="P24" s="149">
        <f>M23+N23+O23+P23</f>
        <v>705</v>
      </c>
      <c r="Q24" s="149">
        <f t="shared" ref="Q24:AB24" si="22">N23+O23+P23+Q23</f>
        <v>746.5</v>
      </c>
      <c r="R24" s="149">
        <f t="shared" si="22"/>
        <v>703</v>
      </c>
      <c r="S24" s="149">
        <f t="shared" si="22"/>
        <v>713</v>
      </c>
      <c r="T24" s="149">
        <f t="shared" si="22"/>
        <v>638</v>
      </c>
      <c r="U24" s="149">
        <f t="shared" si="22"/>
        <v>593.5</v>
      </c>
      <c r="V24" s="149">
        <f t="shared" si="22"/>
        <v>612.5</v>
      </c>
      <c r="W24" s="149">
        <f t="shared" si="22"/>
        <v>562</v>
      </c>
      <c r="X24" s="149">
        <f t="shared" si="22"/>
        <v>556</v>
      </c>
      <c r="Y24" s="149">
        <f t="shared" si="22"/>
        <v>601.5</v>
      </c>
      <c r="Z24" s="149">
        <f t="shared" si="22"/>
        <v>693.5</v>
      </c>
      <c r="AA24" s="149">
        <f t="shared" si="22"/>
        <v>771.5</v>
      </c>
      <c r="AB24" s="149">
        <f t="shared" si="22"/>
        <v>827</v>
      </c>
      <c r="AC24" s="150"/>
      <c r="AD24" s="149"/>
      <c r="AE24" s="149"/>
      <c r="AF24" s="149"/>
      <c r="AG24" s="149">
        <f>AD23+AE23+AF23+AG23</f>
        <v>694.5</v>
      </c>
      <c r="AH24" s="149">
        <f t="shared" ref="AH24:AO24" si="23">AE23+AF23+AG23+AH23</f>
        <v>699.5</v>
      </c>
      <c r="AI24" s="149">
        <f t="shared" si="23"/>
        <v>685</v>
      </c>
      <c r="AJ24" s="149">
        <f t="shared" si="23"/>
        <v>671.5</v>
      </c>
      <c r="AK24" s="149">
        <f t="shared" si="23"/>
        <v>642</v>
      </c>
      <c r="AL24" s="149">
        <f t="shared" si="23"/>
        <v>610.5</v>
      </c>
      <c r="AM24" s="149">
        <f t="shared" si="23"/>
        <v>566.5</v>
      </c>
      <c r="AN24" s="149">
        <f t="shared" si="23"/>
        <v>533</v>
      </c>
      <c r="AO24" s="149">
        <f t="shared" si="23"/>
        <v>503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0.8952496954933008</v>
      </c>
      <c r="H25" s="152"/>
      <c r="I25" s="152" t="s">
        <v>110</v>
      </c>
      <c r="J25" s="153">
        <f>DIRECCIONALIDAD!J30/100</f>
        <v>0.10475030450669914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0.90367553865652728</v>
      </c>
      <c r="V25" s="152"/>
      <c r="W25" s="152"/>
      <c r="X25" s="152"/>
      <c r="Y25" s="152" t="s">
        <v>110</v>
      </c>
      <c r="Z25" s="153">
        <f>DIRECCIONALIDAD!J33/100</f>
        <v>9.632446134347275E-2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0.92391304347826098</v>
      </c>
      <c r="AL25" s="152"/>
      <c r="AM25" s="152"/>
      <c r="AN25" s="152" t="s">
        <v>110</v>
      </c>
      <c r="AO25" s="155">
        <f>DIRECCIONALIDAD!J36/100</f>
        <v>7.6086956521739135E-2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156</v>
      </c>
      <c r="B26" s="160">
        <f>MAX(B24:K24)</f>
        <v>831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743.95249695493294</v>
      </c>
      <c r="H26" s="152"/>
      <c r="I26" s="152" t="s">
        <v>110</v>
      </c>
      <c r="J26" s="161">
        <f>+B26*J25</f>
        <v>87.047503045066989</v>
      </c>
      <c r="K26" s="154"/>
      <c r="L26" s="148"/>
      <c r="M26" s="160">
        <f>MAX(M24:AB24)</f>
        <v>827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747.33967046894804</v>
      </c>
      <c r="V26" s="152"/>
      <c r="W26" s="152"/>
      <c r="X26" s="152"/>
      <c r="Y26" s="152" t="s">
        <v>110</v>
      </c>
      <c r="Z26" s="162">
        <f>+M26*Z25</f>
        <v>79.660329531051971</v>
      </c>
      <c r="AA26" s="152"/>
      <c r="AB26" s="154"/>
      <c r="AC26" s="148"/>
      <c r="AD26" s="160">
        <f>MAX(AD24:AO24)</f>
        <v>699.5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646.2771739130435</v>
      </c>
      <c r="AL26" s="152"/>
      <c r="AM26" s="152"/>
      <c r="AN26" s="152" t="s">
        <v>110</v>
      </c>
      <c r="AO26" s="163">
        <f>+AD26*AO25</f>
        <v>53.222826086956523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57" t="s">
        <v>104</v>
      </c>
      <c r="U27" s="257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213</v>
      </c>
      <c r="C28" s="149">
        <f>'G-4'!F11</f>
        <v>237.5</v>
      </c>
      <c r="D28" s="149">
        <f>'G-4'!F12</f>
        <v>213.5</v>
      </c>
      <c r="E28" s="149">
        <f>'G-4'!F13</f>
        <v>262.5</v>
      </c>
      <c r="F28" s="149">
        <f>'G-4'!F14</f>
        <v>224.5</v>
      </c>
      <c r="G28" s="149">
        <f>'G-4'!F15</f>
        <v>248</v>
      </c>
      <c r="H28" s="149">
        <f>'G-4'!F16</f>
        <v>219</v>
      </c>
      <c r="I28" s="149">
        <f>'G-4'!F17</f>
        <v>257</v>
      </c>
      <c r="J28" s="149">
        <f>'G-4'!F18</f>
        <v>209</v>
      </c>
      <c r="K28" s="149">
        <f>'G-4'!F19</f>
        <v>220.5</v>
      </c>
      <c r="L28" s="150"/>
      <c r="M28" s="149">
        <f>'G-4'!F20</f>
        <v>255.5</v>
      </c>
      <c r="N28" s="149">
        <f>'G-4'!F21</f>
        <v>244</v>
      </c>
      <c r="O28" s="149">
        <f>'G-4'!F22</f>
        <v>237</v>
      </c>
      <c r="P28" s="149">
        <f>'G-4'!M10</f>
        <v>277.5</v>
      </c>
      <c r="Q28" s="149">
        <f>'G-4'!M11</f>
        <v>251.5</v>
      </c>
      <c r="R28" s="149">
        <f>'G-4'!M12</f>
        <v>282</v>
      </c>
      <c r="S28" s="149">
        <f>'G-4'!M13</f>
        <v>306</v>
      </c>
      <c r="T28" s="149">
        <f>'G-4'!M14</f>
        <v>246.5</v>
      </c>
      <c r="U28" s="149">
        <f>'G-4'!M15</f>
        <v>240.5</v>
      </c>
      <c r="V28" s="149">
        <f>'G-4'!M16</f>
        <v>222</v>
      </c>
      <c r="W28" s="149">
        <f>'G-4'!M17</f>
        <v>227.5</v>
      </c>
      <c r="X28" s="149">
        <f>'G-4'!M18</f>
        <v>275</v>
      </c>
      <c r="Y28" s="149">
        <f>'G-4'!M19</f>
        <v>263</v>
      </c>
      <c r="Z28" s="149">
        <f>'G-4'!M20</f>
        <v>226.5</v>
      </c>
      <c r="AA28" s="149">
        <f>'G-4'!M21</f>
        <v>273.5</v>
      </c>
      <c r="AB28" s="149">
        <f>'G-4'!M22</f>
        <v>261.5</v>
      </c>
      <c r="AC28" s="150"/>
      <c r="AD28" s="149">
        <f>'G-4'!T10</f>
        <v>291</v>
      </c>
      <c r="AE28" s="149">
        <f>'G-4'!T11</f>
        <v>319.5</v>
      </c>
      <c r="AF28" s="149">
        <f>'G-4'!T12</f>
        <v>282</v>
      </c>
      <c r="AG28" s="149">
        <f>'G-4'!T13</f>
        <v>244.5</v>
      </c>
      <c r="AH28" s="149">
        <f>'G-4'!T14</f>
        <v>289.5</v>
      </c>
      <c r="AI28" s="149">
        <f>'G-4'!T15</f>
        <v>268</v>
      </c>
      <c r="AJ28" s="149">
        <f>'G-4'!T16</f>
        <v>286</v>
      </c>
      <c r="AK28" s="149">
        <f>'G-4'!T17</f>
        <v>282.5</v>
      </c>
      <c r="AL28" s="149">
        <f>'G-4'!T18</f>
        <v>294.5</v>
      </c>
      <c r="AM28" s="149">
        <f>'G-4'!T19</f>
        <v>319</v>
      </c>
      <c r="AN28" s="149">
        <f>'G-4'!T20</f>
        <v>298</v>
      </c>
      <c r="AO28" s="149">
        <f>'G-4'!T21</f>
        <v>259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926.5</v>
      </c>
      <c r="F29" s="149">
        <f t="shared" ref="F29:K29" si="24">C28+D28+E28+F28</f>
        <v>938</v>
      </c>
      <c r="G29" s="149">
        <f t="shared" si="24"/>
        <v>948.5</v>
      </c>
      <c r="H29" s="149">
        <f t="shared" si="24"/>
        <v>954</v>
      </c>
      <c r="I29" s="149">
        <f t="shared" si="24"/>
        <v>948.5</v>
      </c>
      <c r="J29" s="149">
        <f t="shared" si="24"/>
        <v>933</v>
      </c>
      <c r="K29" s="149">
        <f t="shared" si="24"/>
        <v>905.5</v>
      </c>
      <c r="L29" s="150"/>
      <c r="M29" s="149"/>
      <c r="N29" s="149"/>
      <c r="O29" s="149"/>
      <c r="P29" s="149">
        <f>M28+N28+O28+P28</f>
        <v>1014</v>
      </c>
      <c r="Q29" s="149">
        <f t="shared" ref="Q29:AB29" si="25">N28+O28+P28+Q28</f>
        <v>1010</v>
      </c>
      <c r="R29" s="149">
        <f t="shared" si="25"/>
        <v>1048</v>
      </c>
      <c r="S29" s="149">
        <f t="shared" si="25"/>
        <v>1117</v>
      </c>
      <c r="T29" s="149">
        <f t="shared" si="25"/>
        <v>1086</v>
      </c>
      <c r="U29" s="149">
        <f t="shared" si="25"/>
        <v>1075</v>
      </c>
      <c r="V29" s="149">
        <f t="shared" si="25"/>
        <v>1015</v>
      </c>
      <c r="W29" s="149">
        <f t="shared" si="25"/>
        <v>936.5</v>
      </c>
      <c r="X29" s="149">
        <f t="shared" si="25"/>
        <v>965</v>
      </c>
      <c r="Y29" s="149">
        <f t="shared" si="25"/>
        <v>987.5</v>
      </c>
      <c r="Z29" s="149">
        <f t="shared" si="25"/>
        <v>992</v>
      </c>
      <c r="AA29" s="149">
        <f t="shared" si="25"/>
        <v>1038</v>
      </c>
      <c r="AB29" s="149">
        <f t="shared" si="25"/>
        <v>1024.5</v>
      </c>
      <c r="AC29" s="150"/>
      <c r="AD29" s="149"/>
      <c r="AE29" s="149"/>
      <c r="AF29" s="149"/>
      <c r="AG29" s="149">
        <f>AD28+AE28+AF28+AG28</f>
        <v>1137</v>
      </c>
      <c r="AH29" s="149">
        <f t="shared" ref="AH29:AO29" si="26">AE28+AF28+AG28+AH28</f>
        <v>1135.5</v>
      </c>
      <c r="AI29" s="149">
        <f t="shared" si="26"/>
        <v>1084</v>
      </c>
      <c r="AJ29" s="149">
        <f t="shared" si="26"/>
        <v>1088</v>
      </c>
      <c r="AK29" s="149">
        <f t="shared" si="26"/>
        <v>1126</v>
      </c>
      <c r="AL29" s="149">
        <f t="shared" si="26"/>
        <v>1131</v>
      </c>
      <c r="AM29" s="149">
        <f t="shared" si="26"/>
        <v>1182</v>
      </c>
      <c r="AN29" s="149">
        <f t="shared" si="26"/>
        <v>1194</v>
      </c>
      <c r="AO29" s="149">
        <f t="shared" si="26"/>
        <v>1170.5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0.89077412513255572</v>
      </c>
      <c r="H30" s="152"/>
      <c r="I30" s="152" t="s">
        <v>110</v>
      </c>
      <c r="J30" s="153">
        <f>DIRECCIONALIDAD!J39/100</f>
        <v>0.10922587486744434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0.93619047619047624</v>
      </c>
      <c r="V30" s="152"/>
      <c r="W30" s="152"/>
      <c r="X30" s="152"/>
      <c r="Y30" s="152" t="s">
        <v>110</v>
      </c>
      <c r="Z30" s="153">
        <f>DIRECCIONALIDAD!J42/100</f>
        <v>6.3809523809523816E-2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0.91768541157294203</v>
      </c>
      <c r="AL30" s="152"/>
      <c r="AM30" s="152"/>
      <c r="AN30" s="152" t="s">
        <v>110</v>
      </c>
      <c r="AO30" s="155">
        <f>DIRECCIONALIDAD!J45/100</f>
        <v>8.2314588427057883E-2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156</v>
      </c>
      <c r="B31" s="160">
        <f>MAX(B29:K29)</f>
        <v>954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849.79851537645811</v>
      </c>
      <c r="H31" s="152"/>
      <c r="I31" s="152" t="s">
        <v>110</v>
      </c>
      <c r="J31" s="161">
        <f>+B31*J30</f>
        <v>104.2014846235419</v>
      </c>
      <c r="K31" s="154"/>
      <c r="L31" s="148"/>
      <c r="M31" s="160">
        <f>MAX(M29:AB29)</f>
        <v>1117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1045.7247619047619</v>
      </c>
      <c r="V31" s="152"/>
      <c r="W31" s="152"/>
      <c r="X31" s="152"/>
      <c r="Y31" s="152" t="s">
        <v>110</v>
      </c>
      <c r="Z31" s="162">
        <f>+M31*Z30</f>
        <v>71.275238095238109</v>
      </c>
      <c r="AA31" s="152"/>
      <c r="AB31" s="154"/>
      <c r="AC31" s="148"/>
      <c r="AD31" s="160">
        <f>MAX(AD29:AO29)</f>
        <v>1194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1095.7163814180929</v>
      </c>
      <c r="AL31" s="152"/>
      <c r="AM31" s="152"/>
      <c r="AN31" s="152" t="s">
        <v>110</v>
      </c>
      <c r="AO31" s="163">
        <f>+AD31*AO30</f>
        <v>98.283618581907106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57" t="s">
        <v>104</v>
      </c>
      <c r="U32" s="257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964</v>
      </c>
      <c r="C33" s="149">
        <f t="shared" ref="C33:K33" si="27">C13+C18+C23+C28</f>
        <v>1045</v>
      </c>
      <c r="D33" s="149">
        <f t="shared" si="27"/>
        <v>1006.5</v>
      </c>
      <c r="E33" s="149">
        <f t="shared" si="27"/>
        <v>1029.5</v>
      </c>
      <c r="F33" s="149">
        <f t="shared" si="27"/>
        <v>999</v>
      </c>
      <c r="G33" s="149">
        <f t="shared" si="27"/>
        <v>1054.5</v>
      </c>
      <c r="H33" s="149">
        <f t="shared" si="27"/>
        <v>951.5</v>
      </c>
      <c r="I33" s="149">
        <f t="shared" si="27"/>
        <v>1017.5</v>
      </c>
      <c r="J33" s="149">
        <f t="shared" si="27"/>
        <v>944.5</v>
      </c>
      <c r="K33" s="149">
        <f t="shared" si="27"/>
        <v>1014.5</v>
      </c>
      <c r="L33" s="150"/>
      <c r="M33" s="149">
        <f>M13+M18+M23+M28</f>
        <v>982</v>
      </c>
      <c r="N33" s="149">
        <f t="shared" ref="N33:AB33" si="28">N13+N18+N23+N28</f>
        <v>940.5</v>
      </c>
      <c r="O33" s="149">
        <f t="shared" si="28"/>
        <v>992.5</v>
      </c>
      <c r="P33" s="149">
        <f t="shared" si="28"/>
        <v>978</v>
      </c>
      <c r="Q33" s="149">
        <f t="shared" si="28"/>
        <v>1013</v>
      </c>
      <c r="R33" s="149">
        <f t="shared" si="28"/>
        <v>951</v>
      </c>
      <c r="S33" s="149">
        <f t="shared" si="28"/>
        <v>959</v>
      </c>
      <c r="T33" s="149">
        <f t="shared" si="28"/>
        <v>839</v>
      </c>
      <c r="U33" s="149">
        <f t="shared" si="28"/>
        <v>886.5</v>
      </c>
      <c r="V33" s="149">
        <f t="shared" si="28"/>
        <v>840.5</v>
      </c>
      <c r="W33" s="149">
        <f t="shared" si="28"/>
        <v>892.5</v>
      </c>
      <c r="X33" s="149">
        <f t="shared" si="28"/>
        <v>964</v>
      </c>
      <c r="Y33" s="149">
        <f t="shared" si="28"/>
        <v>1061.5</v>
      </c>
      <c r="Z33" s="149">
        <f t="shared" si="28"/>
        <v>965</v>
      </c>
      <c r="AA33" s="149">
        <f t="shared" si="28"/>
        <v>1073</v>
      </c>
      <c r="AB33" s="149">
        <f t="shared" si="28"/>
        <v>994.5</v>
      </c>
      <c r="AC33" s="150"/>
      <c r="AD33" s="149">
        <f>AD13+AD18+AD23+AD28</f>
        <v>1027</v>
      </c>
      <c r="AE33" s="149">
        <f t="shared" ref="AE33:AO33" si="29">AE13+AE18+AE23+AE28</f>
        <v>1017.5</v>
      </c>
      <c r="AF33" s="149">
        <f t="shared" si="29"/>
        <v>1045.5</v>
      </c>
      <c r="AG33" s="149">
        <f t="shared" si="29"/>
        <v>936</v>
      </c>
      <c r="AH33" s="149">
        <f t="shared" si="29"/>
        <v>1020.5</v>
      </c>
      <c r="AI33" s="149">
        <f t="shared" si="29"/>
        <v>1147</v>
      </c>
      <c r="AJ33" s="149">
        <f t="shared" si="29"/>
        <v>1107.5</v>
      </c>
      <c r="AK33" s="149">
        <f t="shared" si="29"/>
        <v>1055</v>
      </c>
      <c r="AL33" s="149">
        <f t="shared" si="29"/>
        <v>1095</v>
      </c>
      <c r="AM33" s="149">
        <f t="shared" si="29"/>
        <v>1105</v>
      </c>
      <c r="AN33" s="149">
        <f t="shared" si="29"/>
        <v>1077</v>
      </c>
      <c r="AO33" s="149">
        <f t="shared" si="29"/>
        <v>1040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4045</v>
      </c>
      <c r="F34" s="149">
        <f t="shared" ref="F34:K34" si="30">C33+D33+E33+F33</f>
        <v>4080</v>
      </c>
      <c r="G34" s="149">
        <f t="shared" si="30"/>
        <v>4089.5</v>
      </c>
      <c r="H34" s="149">
        <f t="shared" si="30"/>
        <v>4034.5</v>
      </c>
      <c r="I34" s="149">
        <f t="shared" si="30"/>
        <v>4022.5</v>
      </c>
      <c r="J34" s="149">
        <f t="shared" si="30"/>
        <v>3968</v>
      </c>
      <c r="K34" s="149">
        <f t="shared" si="30"/>
        <v>3928</v>
      </c>
      <c r="L34" s="150"/>
      <c r="M34" s="149"/>
      <c r="N34" s="149"/>
      <c r="O34" s="149"/>
      <c r="P34" s="149">
        <f>M33+N33+O33+P33</f>
        <v>3893</v>
      </c>
      <c r="Q34" s="149">
        <f t="shared" ref="Q34:AB34" si="31">N33+O33+P33+Q33</f>
        <v>3924</v>
      </c>
      <c r="R34" s="149">
        <f t="shared" si="31"/>
        <v>3934.5</v>
      </c>
      <c r="S34" s="149">
        <f t="shared" si="31"/>
        <v>3901</v>
      </c>
      <c r="T34" s="149">
        <f t="shared" si="31"/>
        <v>3762</v>
      </c>
      <c r="U34" s="149">
        <f t="shared" si="31"/>
        <v>3635.5</v>
      </c>
      <c r="V34" s="149">
        <f t="shared" si="31"/>
        <v>3525</v>
      </c>
      <c r="W34" s="149">
        <f t="shared" si="31"/>
        <v>3458.5</v>
      </c>
      <c r="X34" s="149">
        <f t="shared" si="31"/>
        <v>3583.5</v>
      </c>
      <c r="Y34" s="149">
        <f t="shared" si="31"/>
        <v>3758.5</v>
      </c>
      <c r="Z34" s="149">
        <f t="shared" si="31"/>
        <v>3883</v>
      </c>
      <c r="AA34" s="149">
        <f t="shared" si="31"/>
        <v>4063.5</v>
      </c>
      <c r="AB34" s="149">
        <f t="shared" si="31"/>
        <v>4094</v>
      </c>
      <c r="AC34" s="150"/>
      <c r="AD34" s="149"/>
      <c r="AE34" s="149"/>
      <c r="AF34" s="149"/>
      <c r="AG34" s="149">
        <f>AD33+AE33+AF33+AG33</f>
        <v>4026</v>
      </c>
      <c r="AH34" s="149">
        <f t="shared" ref="AH34:AO34" si="32">AE33+AF33+AG33+AH33</f>
        <v>4019.5</v>
      </c>
      <c r="AI34" s="149">
        <f t="shared" si="32"/>
        <v>4149</v>
      </c>
      <c r="AJ34" s="149">
        <f t="shared" si="32"/>
        <v>4211</v>
      </c>
      <c r="AK34" s="149">
        <f t="shared" si="32"/>
        <v>4330</v>
      </c>
      <c r="AL34" s="149">
        <f t="shared" si="32"/>
        <v>4404.5</v>
      </c>
      <c r="AM34" s="149">
        <f t="shared" si="32"/>
        <v>4362.5</v>
      </c>
      <c r="AN34" s="149">
        <f t="shared" si="32"/>
        <v>4332</v>
      </c>
      <c r="AO34" s="149">
        <f t="shared" si="32"/>
        <v>4317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58"/>
      <c r="R36" s="258"/>
      <c r="S36" s="258"/>
      <c r="T36" s="258"/>
      <c r="U36" s="258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TRANSMETRO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  <vt:lpstr>TRANSMETRO!Área_de_impresión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2016-08-05T21:35:58Z</cp:lastPrinted>
  <dcterms:created xsi:type="dcterms:W3CDTF">1998-04-02T13:38:56Z</dcterms:created>
  <dcterms:modified xsi:type="dcterms:W3CDTF">2017-08-12T15:39:24Z</dcterms:modified>
</cp:coreProperties>
</file>